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15.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17.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18.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19.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drawings/drawing20.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評価加算様２" sheetId="1" r:id="rId1"/>
    <sheet name="施設区分" sheetId="2" r:id="rId2"/>
    <sheet name="2-1" sheetId="3" r:id="rId3"/>
    <sheet name="2-1別1" sheetId="4" r:id="rId4"/>
    <sheet name="2-2" sheetId="5" r:id="rId5"/>
    <sheet name="2-2別1" sheetId="6" r:id="rId6"/>
    <sheet name="2-3" sheetId="7" r:id="rId7"/>
    <sheet name="2-3別1" sheetId="8" r:id="rId8"/>
    <sheet name="2-4" sheetId="9" r:id="rId9"/>
    <sheet name="2-4別1" sheetId="10" r:id="rId10"/>
    <sheet name="2-5" sheetId="11" r:id="rId11"/>
    <sheet name="2-5別1" sheetId="12" r:id="rId12"/>
    <sheet name="2-6" sheetId="13" r:id="rId13"/>
    <sheet name="2-6別1" sheetId="14" r:id="rId14"/>
    <sheet name="2-7" sheetId="15" r:id="rId15"/>
    <sheet name="2-7別1" sheetId="16" r:id="rId16"/>
    <sheet name="2-8" sheetId="17" r:id="rId17"/>
    <sheet name="2-8別1" sheetId="18" r:id="rId18"/>
    <sheet name="2-9" sheetId="19" r:id="rId19"/>
    <sheet name="2-9別1" sheetId="20" r:id="rId20"/>
    <sheet name="2-10" sheetId="21" r:id="rId21"/>
    <sheet name="2-10別1" sheetId="22" r:id="rId22"/>
    <sheet name="2-11" sheetId="23" r:id="rId23"/>
    <sheet name="2-11別1" sheetId="24" r:id="rId24"/>
    <sheet name="2-12" sheetId="25" r:id="rId25"/>
    <sheet name="2-13" sheetId="26" r:id="rId26"/>
    <sheet name="2-13別1" sheetId="27" r:id="rId27"/>
    <sheet name="2-14" sheetId="28" r:id="rId28"/>
    <sheet name="2-14別1" sheetId="29" r:id="rId29"/>
    <sheet name="2-15" sheetId="30" r:id="rId30"/>
    <sheet name="2-15別1" sheetId="31" r:id="rId31"/>
    <sheet name="2-16" sheetId="32" r:id="rId32"/>
    <sheet name="2-16別1" sheetId="33" r:id="rId33"/>
    <sheet name="2-17" sheetId="34" r:id="rId34"/>
    <sheet name="2-17別1" sheetId="35" r:id="rId35"/>
    <sheet name="2-18" sheetId="36" r:id="rId36"/>
    <sheet name="2-18別１" sheetId="37" r:id="rId37"/>
    <sheet name="2-19" sheetId="38" r:id="rId38"/>
    <sheet name="2-19別１" sheetId="39" r:id="rId39"/>
    <sheet name="2-20" sheetId="40" r:id="rId40"/>
    <sheet name="2-20別１" sheetId="41" r:id="rId41"/>
    <sheet name="2-21" sheetId="42" r:id="rId42"/>
    <sheet name="2-21別１" sheetId="43" r:id="rId43"/>
    <sheet name="2-22" sheetId="44" r:id="rId44"/>
    <sheet name="2-22別１ " sheetId="45" r:id="rId45"/>
  </sheets>
  <definedNames>
    <definedName name="_xlnm.Print_Area" localSheetId="2">'2-1'!$A$1:$AH$27</definedName>
    <definedName name="_xlnm.Print_Area" localSheetId="20">'2-10'!$A$1:$AH$21</definedName>
    <definedName name="_xlnm.Print_Area" localSheetId="21">'2-10別1'!$A$1:$E$14</definedName>
    <definedName name="_xlnm.Print_Area" localSheetId="22">'2-11'!$A$1:$AI$24</definedName>
    <definedName name="_xlnm.Print_Area" localSheetId="23">'2-11別1'!$A$1:$C$24</definedName>
    <definedName name="_xlnm.Print_Area" localSheetId="24">'2-12'!$A$1:$AH$23</definedName>
    <definedName name="_xlnm.Print_Area" localSheetId="25">'2-13'!$A$1:$AH$23</definedName>
    <definedName name="_xlnm.Print_Area" localSheetId="26">'2-13別1'!$A$1:$I$38</definedName>
    <definedName name="_xlnm.Print_Area" localSheetId="28">'2-14別1'!$A$1:$D$11</definedName>
    <definedName name="_xlnm.Print_Area" localSheetId="29">'2-15'!$A$1:$AI$32</definedName>
    <definedName name="_xlnm.Print_Area" localSheetId="30">'2-15別1'!$A$1:$G$12</definedName>
    <definedName name="_xlnm.Print_Area" localSheetId="31">'2-16'!$A$1:$AH$24</definedName>
    <definedName name="_xlnm.Print_Area" localSheetId="32">'2-16別1'!$A$1:$F$10</definedName>
    <definedName name="_xlnm.Print_Area" localSheetId="33">'2-17'!$A$1:$AH$27</definedName>
    <definedName name="_xlnm.Print_Area" localSheetId="34">'2-17別1'!$A$1:$G$35</definedName>
    <definedName name="_xlnm.Print_Area" localSheetId="35">'2-18'!$A$1:$AH$29</definedName>
    <definedName name="_xlnm.Print_Area" localSheetId="36">'2-18別１'!$A$1:$G$10</definedName>
    <definedName name="_xlnm.Print_Area" localSheetId="37">'2-19'!$A$1:$AH$29</definedName>
    <definedName name="_xlnm.Print_Area" localSheetId="38">'2-19別１'!$A$1:$D$12</definedName>
    <definedName name="_xlnm.Print_Area" localSheetId="3">'2-1別1'!$A$1:$F$44</definedName>
    <definedName name="_xlnm.Print_Area" localSheetId="4">'2-2'!$A$1:$AH$36</definedName>
    <definedName name="_xlnm.Print_Area" localSheetId="39">'2-20'!$A$1:$AH$26</definedName>
    <definedName name="_xlnm.Print_Area" localSheetId="40">'2-20別１'!$A$1:$C$10</definedName>
    <definedName name="_xlnm.Print_Area" localSheetId="41">'2-21'!$A$1:$AH$26</definedName>
    <definedName name="_xlnm.Print_Area" localSheetId="42">'2-21別１'!$A$1:$B$20</definedName>
    <definedName name="_xlnm.Print_Area" localSheetId="43">'2-22'!$A$1:$AH$26</definedName>
    <definedName name="_xlnm.Print_Area" localSheetId="44">'2-22別１ '!$A$1:$C$9</definedName>
    <definedName name="_xlnm.Print_Area" localSheetId="5">'2-2別1'!$A$1:$D$38</definedName>
    <definedName name="_xlnm.Print_Area" localSheetId="6">'2-3'!$A$1:$AH$29</definedName>
    <definedName name="_xlnm.Print_Area" localSheetId="7">'2-3別1'!$A$1:$D$37</definedName>
    <definedName name="_xlnm.Print_Area" localSheetId="8">'2-4'!$A$1:$AK$29</definedName>
    <definedName name="_xlnm.Print_Area" localSheetId="9">'2-4別1'!$B$2:$I$34</definedName>
    <definedName name="_xlnm.Print_Area" localSheetId="11">'2-5別1'!$A$1:$D$17</definedName>
    <definedName name="_xlnm.Print_Area" localSheetId="12">'2-6'!$A$1:$AI$26</definedName>
    <definedName name="_xlnm.Print_Area" localSheetId="13">'2-6別1'!$B$1:$I$32</definedName>
    <definedName name="_xlnm.Print_Area" localSheetId="14">'2-7'!$A$1:$AH$27</definedName>
    <definedName name="_xlnm.Print_Area" localSheetId="15">'2-7別1'!$B$1:$I$20</definedName>
    <definedName name="_xlnm.Print_Area" localSheetId="16">'2-8'!$A$1:$AJ$22</definedName>
    <definedName name="_xlnm.Print_Area" localSheetId="17">'2-8別1'!$B$1:$I$32</definedName>
    <definedName name="_xlnm.Print_Area" localSheetId="18">'2-9'!$A$1:$AH$21</definedName>
    <definedName name="_xlnm.Print_Area" localSheetId="19">'2-9別1'!$A$1:$F$16</definedName>
    <definedName name="_xlnm.Print_Area" localSheetId="1">'施設区分'!$A$1:$Z$61</definedName>
    <definedName name="_xlnm.Print_Area" localSheetId="0">'評価加算様２'!$B$1:$H$38</definedName>
    <definedName name="Excel_BuiltIn__FilterDatabase" localSheetId="20">#N/A</definedName>
    <definedName name="Excel_BuiltIn__FilterDatabase" localSheetId="22">#N/A</definedName>
    <definedName name="Excel_BuiltIn__FilterDatabase" localSheetId="24">'2-12'!$T$28:$U$28</definedName>
    <definedName name="Excel_BuiltIn__FilterDatabase" localSheetId="31">'2-16'!$Y$31:$Z$31</definedName>
    <definedName name="Excel_BuiltIn__FilterDatabase" localSheetId="39">#N/A</definedName>
    <definedName name="Excel_BuiltIn__FilterDatabase" localSheetId="41">#N/A</definedName>
    <definedName name="Excel_BuiltIn__FilterDatabase" localSheetId="43">#N/A</definedName>
    <definedName name="Excel_BuiltIn__FilterDatabase" localSheetId="8">'2-4'!$Y$33:$Z$33</definedName>
    <definedName name="Excel_BuiltIn__FilterDatabase" localSheetId="12">'2-6'!$AJ$10:$AK$10</definedName>
    <definedName name="Excel_BuiltIn__FilterDatabase" localSheetId="13">'2-6別1'!$B$11:$F$11</definedName>
    <definedName name="Excel_BuiltIn__FilterDatabase" localSheetId="14">#N/A</definedName>
    <definedName name="Excel_BuiltIn__FilterDatabase" localSheetId="18">#N/A</definedName>
    <definedName name="_xlnm.Print_Area" localSheetId="2">'2-1'!$A$1:$AH$27</definedName>
    <definedName name="_xlnm.Print_Area" localSheetId="20">'2-10'!$A$1:$AH$21</definedName>
    <definedName name="_xlnm.Print_Area" localSheetId="21">'2-10別1'!$A$1:$E$14</definedName>
    <definedName name="_xlnm.Print_Area" localSheetId="22">'2-11'!$A$1:$AI$24</definedName>
    <definedName name="_xlnm.Print_Area" localSheetId="23">'2-11別1'!$A$1:$C$24</definedName>
    <definedName name="_xlnm.Print_Area" localSheetId="24">'2-12'!$A$1:$AH$23</definedName>
    <definedName name="_xlnm.Print_Area" localSheetId="25">'2-13'!$A$1:$AH$23</definedName>
    <definedName name="_xlnm.Print_Area" localSheetId="26">'2-13別1'!$A$1:$H$38</definedName>
    <definedName name="_xlnm.Print_Area" localSheetId="27">'2-14'!$A$1:$AI$32</definedName>
    <definedName name="_xlnm.Print_Area" localSheetId="28">'2-14別1'!$A$1:$D$11</definedName>
    <definedName name="_xlnm.Print_Area" localSheetId="29">'2-15'!$A$1:$AI$32</definedName>
    <definedName name="_xlnm.Print_Area" localSheetId="30">'2-15別1'!$A$1:$G$12</definedName>
    <definedName name="_xlnm.Print_Area" localSheetId="31">'2-16'!$A$1:$AH$24</definedName>
    <definedName name="_xlnm.Print_Area" localSheetId="32">'2-16別1'!$A$1:$F$10</definedName>
    <definedName name="_xlnm.Print_Area" localSheetId="33">'2-17'!$A$1:$AH$27</definedName>
    <definedName name="_xlnm.Print_Area" localSheetId="34">'2-17別1'!$A$1:$G$35</definedName>
    <definedName name="_xlnm.Print_Area" localSheetId="35">'2-18'!$A$1:$AH$29</definedName>
    <definedName name="_xlnm.Print_Area" localSheetId="36">'2-18別１'!$A$1:$G$10</definedName>
    <definedName name="_xlnm.Print_Area" localSheetId="37">'2-19'!$A$1:$AH$29</definedName>
    <definedName name="_xlnm.Print_Area" localSheetId="38">'2-19別１'!$A$1:$D$12</definedName>
    <definedName name="_xlnm.Print_Area" localSheetId="3">'2-1別1'!$A$1:$F$44</definedName>
    <definedName name="_xlnm.Print_Area" localSheetId="4">'2-2'!$A$1:$AH$36</definedName>
    <definedName name="_xlnm.Print_Area" localSheetId="39">'2-20'!$A$1:$AH$26</definedName>
    <definedName name="_xlnm.Print_Area" localSheetId="40">'2-20別１'!$A$1:$C$10</definedName>
    <definedName name="_xlnm.Print_Area" localSheetId="41">'2-21'!$A$1:$AH$26</definedName>
    <definedName name="_xlnm.Print_Area" localSheetId="42">'2-21別１'!$A$1:$B$20</definedName>
    <definedName name="_xlnm.Print_Area" localSheetId="43">'2-22'!$A$1:$AH$26</definedName>
    <definedName name="_xlnm.Print_Area" localSheetId="44">'2-22別１ '!$A$1:$C$9</definedName>
    <definedName name="_xlnm.Print_Area" localSheetId="5">'2-2別1'!$A$1:$D$38</definedName>
    <definedName name="_xlnm.Print_Area" localSheetId="6">'2-3'!$A$1:$AH$29</definedName>
    <definedName name="_xlnm.Print_Area" localSheetId="7">'2-3別1'!$A$1:$D$37</definedName>
    <definedName name="_xlnm.Print_Area" localSheetId="8">'2-4'!$A$1:$AK$29</definedName>
    <definedName name="_xlnm.Print_Area" localSheetId="9">'2-4別1'!$B$2:$I$34</definedName>
    <definedName name="_xlnm.Print_Area" localSheetId="11">'2-5別1'!$A$1:$D$17</definedName>
    <definedName name="_xlnm.Print_Area" localSheetId="12">'2-6'!$A$1:$AI$26</definedName>
    <definedName name="_xlnm.Print_Area" localSheetId="13">'2-6別1'!$B$1:$I$32</definedName>
    <definedName name="_xlnm.Print_Area" localSheetId="14">'2-7'!$A$1:$AH$27</definedName>
    <definedName name="_xlnm.Print_Area" localSheetId="15">'2-7別1'!$B$1:$I$20</definedName>
    <definedName name="_xlnm.Print_Area" localSheetId="16">'2-8'!$A$1:$AJ$22</definedName>
    <definedName name="_xlnm.Print_Area" localSheetId="17">'2-8別1'!$B$1:$I$32</definedName>
    <definedName name="_xlnm.Print_Area" localSheetId="18">'2-9'!$A$1:$AH$21</definedName>
    <definedName name="_xlnm.Print_Area" localSheetId="19">'2-9別1'!$A$1:$F$16</definedName>
    <definedName name="_xlnm.Print_Area" localSheetId="1">'施設区分'!$A$1:$Z$61</definedName>
    <definedName name="_xlnm.Print_Area" localSheetId="0">'評価加算様２'!$B$1:$H$38</definedName>
  </definedNames>
  <calcPr fullCalcOnLoad="1"/>
</workbook>
</file>

<file path=xl/sharedStrings.xml><?xml version="1.0" encoding="utf-8"?>
<sst xmlns="http://schemas.openxmlformats.org/spreadsheetml/2006/main" count="911" uniqueCount="540">
  <si>
    <t>※添付する挙証資料（令和２年度評価加算協議時）</t>
  </si>
  <si>
    <t>①</t>
  </si>
  <si>
    <t>②</t>
  </si>
  <si>
    <t>③</t>
  </si>
  <si>
    <t>人</t>
  </si>
  <si>
    <t>２　記入に当たっての注意事項</t>
  </si>
  <si>
    <t>○</t>
  </si>
  <si>
    <t>太枠部分をプルダウンメニューから選択すること（その他は自動計算）。</t>
  </si>
  <si>
    <t>《注意事項》　施設において保管すべき書類</t>
  </si>
  <si>
    <t>〇</t>
  </si>
  <si>
    <t>その他</t>
  </si>
  <si>
    <t>日</t>
  </si>
  <si>
    <t>人数</t>
  </si>
  <si>
    <t>合計</t>
  </si>
  <si>
    <t>施設区分</t>
  </si>
  <si>
    <t>努力・実績加算</t>
  </si>
  <si>
    <t>努力・実績加算の獲得ポイント数</t>
  </si>
  <si>
    <t>№</t>
  </si>
  <si>
    <t>項目</t>
  </si>
  <si>
    <t>指標数字</t>
  </si>
  <si>
    <t>ポイント数</t>
  </si>
  <si>
    <t>獲得
ポイント</t>
  </si>
  <si>
    <t>1</t>
  </si>
  <si>
    <t>サービス提供体制等</t>
  </si>
  <si>
    <t>有資格者の割合</t>
  </si>
  <si>
    <r>
      <rPr>
        <sz val="9"/>
        <rFont val="DejaVu Sans"/>
        <family val="2"/>
      </rPr>
      <t>令和２年４月時点（※）において、介護職員における介護福祉士、実務者研修修了者、介護職員初任者研修（平成</t>
    </r>
    <r>
      <rPr>
        <sz val="9"/>
        <rFont val="HGｺﾞｼｯｸM"/>
        <family val="3"/>
      </rPr>
      <t>25</t>
    </r>
    <r>
      <rPr>
        <sz val="9"/>
        <rFont val="DejaVu Sans"/>
        <family val="2"/>
      </rPr>
      <t>年３月</t>
    </r>
    <r>
      <rPr>
        <sz val="9"/>
        <rFont val="HGｺﾞｼｯｸM"/>
        <family val="3"/>
      </rPr>
      <t>31</t>
    </r>
    <r>
      <rPr>
        <sz val="9"/>
        <rFont val="DejaVu Sans"/>
        <family val="2"/>
      </rPr>
      <t>日以前に訪問介護員養成研修１級と２級を修了した者、平成</t>
    </r>
    <r>
      <rPr>
        <sz val="9"/>
        <rFont val="HGｺﾞｼｯｸM"/>
        <family val="3"/>
      </rPr>
      <t>24</t>
    </r>
    <r>
      <rPr>
        <sz val="9"/>
        <rFont val="DejaVu Sans"/>
        <family val="2"/>
      </rPr>
      <t>年３月</t>
    </r>
    <r>
      <rPr>
        <sz val="9"/>
        <rFont val="HGｺﾞｼｯｸM"/>
        <family val="3"/>
      </rPr>
      <t>31</t>
    </r>
    <r>
      <rPr>
        <sz val="9"/>
        <rFont val="DejaVu Sans"/>
        <family val="2"/>
      </rPr>
      <t>日以前に介護職員基礎研修を修了した者を含む</t>
    </r>
    <r>
      <rPr>
        <sz val="9"/>
        <rFont val="HGｺﾞｼｯｸM"/>
        <family val="3"/>
      </rPr>
      <t>)</t>
    </r>
    <r>
      <rPr>
        <sz val="9"/>
        <rFont val="DejaVu Sans"/>
        <family val="2"/>
      </rPr>
      <t>の資格を有する職員の占める割合が、常勤換算で</t>
    </r>
    <r>
      <rPr>
        <sz val="9"/>
        <rFont val="HGｺﾞｼｯｸM"/>
        <family val="3"/>
      </rPr>
      <t>70</t>
    </r>
    <r>
      <rPr>
        <sz val="9"/>
        <rFont val="DejaVu Sans"/>
        <family val="2"/>
      </rPr>
      <t>％以上</t>
    </r>
  </si>
  <si>
    <t>2</t>
  </si>
  <si>
    <r>
      <rPr>
        <sz val="11"/>
        <rFont val="DejaVu Sans"/>
        <family val="2"/>
      </rPr>
      <t>介護・看護職員の増配置（</t>
    </r>
    <r>
      <rPr>
        <sz val="11"/>
        <rFont val="HGｺﾞｼｯｸM"/>
        <family val="3"/>
      </rPr>
      <t>2</t>
    </r>
    <r>
      <rPr>
        <sz val="11"/>
        <rFont val="DejaVu Sans"/>
        <family val="2"/>
      </rPr>
      <t>：</t>
    </r>
    <r>
      <rPr>
        <sz val="11"/>
        <rFont val="HGｺﾞｼｯｸM"/>
        <family val="3"/>
      </rPr>
      <t>1</t>
    </r>
    <r>
      <rPr>
        <sz val="11"/>
        <rFont val="DejaVu Sans"/>
        <family val="2"/>
      </rPr>
      <t>）</t>
    </r>
  </si>
  <si>
    <r>
      <rPr>
        <sz val="9"/>
        <rFont val="DejaVu Sans"/>
        <family val="2"/>
      </rPr>
      <t>令和２年４月時点（※）において、介護･看護職員の配置が、入所者２人に対して常勤換算で１以上
（</t>
    </r>
    <r>
      <rPr>
        <sz val="9"/>
        <rFont val="HGｺﾞｼｯｸM"/>
        <family val="3"/>
      </rPr>
      <t>2</t>
    </r>
    <r>
      <rPr>
        <sz val="9"/>
        <rFont val="DejaVu Sans"/>
        <family val="2"/>
      </rPr>
      <t>：</t>
    </r>
    <r>
      <rPr>
        <sz val="9"/>
        <rFont val="HGｺﾞｼｯｸM"/>
        <family val="3"/>
      </rPr>
      <t>1</t>
    </r>
    <r>
      <rPr>
        <sz val="9"/>
        <rFont val="DejaVu Sans"/>
        <family val="2"/>
      </rPr>
      <t>以上配置→入所者</t>
    </r>
    <r>
      <rPr>
        <sz val="9"/>
        <rFont val="HGｺﾞｼｯｸM"/>
        <family val="3"/>
      </rPr>
      <t>100</t>
    </r>
    <r>
      <rPr>
        <sz val="9"/>
        <rFont val="DejaVu Sans"/>
        <family val="2"/>
      </rPr>
      <t>名の場合</t>
    </r>
    <r>
      <rPr>
        <sz val="9"/>
        <rFont val="HGｺﾞｼｯｸM"/>
        <family val="3"/>
      </rPr>
      <t>50</t>
    </r>
    <r>
      <rPr>
        <sz val="9"/>
        <rFont val="DejaVu Sans"/>
        <family val="2"/>
      </rPr>
      <t>名以上を配置</t>
    </r>
    <r>
      <rPr>
        <sz val="9"/>
        <rFont val="HGｺﾞｼｯｸM"/>
        <family val="3"/>
      </rPr>
      <t>)</t>
    </r>
  </si>
  <si>
    <t>3</t>
  </si>
  <si>
    <t>職員定着率の向上</t>
  </si>
  <si>
    <r>
      <rPr>
        <sz val="9"/>
        <rFont val="DejaVu Sans"/>
        <family val="2"/>
      </rPr>
      <t>令和２年４月１日時点（※）において、令和元年４月１日時点に在籍していた介護職員の定着率が</t>
    </r>
    <r>
      <rPr>
        <sz val="9"/>
        <rFont val="HGｺﾞｼｯｸM"/>
        <family val="3"/>
      </rPr>
      <t>85</t>
    </r>
    <r>
      <rPr>
        <sz val="9"/>
        <rFont val="DejaVu Sans"/>
        <family val="2"/>
      </rPr>
      <t>％以上（離職率が</t>
    </r>
    <r>
      <rPr>
        <sz val="9"/>
        <rFont val="HGｺﾞｼｯｸM"/>
        <family val="3"/>
      </rPr>
      <t>15</t>
    </r>
    <r>
      <rPr>
        <sz val="9"/>
        <rFont val="DejaVu Sans"/>
        <family val="2"/>
      </rPr>
      <t>％以下）</t>
    </r>
  </si>
  <si>
    <t>4</t>
  </si>
  <si>
    <t>ボランティアコーディネーターの配置</t>
  </si>
  <si>
    <r>
      <rPr>
        <sz val="9"/>
        <rFont val="DejaVu Sans"/>
        <family val="2"/>
      </rPr>
      <t>ボランティアコーディネーターを配置した上で、年間</t>
    </r>
    <r>
      <rPr>
        <sz val="9"/>
        <rFont val="HGｺﾞｼｯｸM"/>
        <family val="3"/>
      </rPr>
      <t>25</t>
    </r>
    <r>
      <rPr>
        <sz val="9"/>
        <rFont val="DejaVu Sans"/>
        <family val="2"/>
      </rPr>
      <t>日以上ボランティアを受け入れている。</t>
    </r>
  </si>
  <si>
    <t>5</t>
  </si>
  <si>
    <t>障害者の雇用</t>
  </si>
  <si>
    <t>令和２年４月１日時点（※）において、障害者（身体障害者手帳、精神障害者保健福祉手帳、療育手帳を取得されている方）を雇用している
ただし、あん摩マッサージ指圧師加算の対象者は除く。</t>
  </si>
  <si>
    <t>6</t>
  </si>
  <si>
    <t>福祉避難所としての訓練等の実施</t>
  </si>
  <si>
    <t>区市町村から福祉避難所としての指定を受けている施設で福祉避難所を運営するための訓練や備蓄等を行っている。
ただし、「事業継続計画に基づく訓練の実施」及び「自治会等との防災訓練の実施」の項目を兼ねる訓練は除く。</t>
  </si>
  <si>
    <t>7</t>
  </si>
  <si>
    <t>事業継続計画に基づく訓練の実施</t>
  </si>
  <si>
    <t>災害時における事業継続計画（ＢＣＰ）を策定した上で、事業継続訓練（集合研修、実動訓練、机上訓練等）を実施している。
ただし、「福祉避難所としての訓練等の実施」及び「自治会等との防災訓練の実施」の項目を兼ねる訓練は除く。</t>
  </si>
  <si>
    <t>8</t>
  </si>
  <si>
    <t>自治会等との
防災訓練の実施</t>
  </si>
  <si>
    <t>福祉避難所以外で、災害時の支援に関する協定を区市町村、自治会又は近隣の特養等と締結した上、施設が主催する防災訓練を連携して実施している。
ただし、「福祉避難所としての訓練等の実施」及び「事業継続計画に基づく訓練の実施」の項目を兼ねる訓練は除く。</t>
  </si>
  <si>
    <t>9</t>
  </si>
  <si>
    <t>島しょにおける
人材確保</t>
  </si>
  <si>
    <t>島しょ地域外に住所を有している職員を採用するとともに、赴任時の旅費や住居手当の一部を負担するなど、職員の定着を図っている。
（平成２９年４月１日～令和３年３月３１日の期間に採用した職員）</t>
  </si>
  <si>
    <t>10</t>
  </si>
  <si>
    <r>
      <rPr>
        <sz val="9"/>
        <rFont val="DejaVu Sans"/>
        <family val="2"/>
      </rPr>
      <t>島しょ地域外における資格取得及び技術向上のための研修に年に延べ</t>
    </r>
    <r>
      <rPr>
        <sz val="9"/>
        <rFont val="HGｺﾞｼｯｸM"/>
        <family val="3"/>
      </rPr>
      <t>5</t>
    </r>
    <r>
      <rPr>
        <sz val="9"/>
        <rFont val="DejaVu Sans"/>
        <family val="2"/>
      </rPr>
      <t>日以上参加している。</t>
    </r>
  </si>
  <si>
    <t>11</t>
  </si>
  <si>
    <t>サービスの向上</t>
  </si>
  <si>
    <t>身寄りのない高齢者の受入れ</t>
  </si>
  <si>
    <t>令和２年４月１日（※）時点において、身寄りのない高齢者（保証人、身元引受人、契約代理人となる親族等がいない等）を入所者の５％以上受け入れている。</t>
  </si>
  <si>
    <t>12</t>
  </si>
  <si>
    <t>社福軽減の実施</t>
  </si>
  <si>
    <t>令和２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</si>
  <si>
    <t>13</t>
  </si>
  <si>
    <t>要介護度の改善</t>
  </si>
  <si>
    <r>
      <rPr>
        <sz val="9"/>
        <rFont val="DejaVu Sans"/>
        <family val="2"/>
      </rPr>
      <t>入所者のうち、令和２年４月１日～令和３年３月３１日の期間に実施した更新又は区分変更において、前回の要介護認定時と比較して、要介護度が改善している入所者の割合が１０％以上
※令和２年４月１日～令和３年３月</t>
    </r>
    <r>
      <rPr>
        <sz val="9"/>
        <rFont val="HGｺﾞｼｯｸM"/>
        <family val="3"/>
      </rPr>
      <t>31</t>
    </r>
    <r>
      <rPr>
        <sz val="9"/>
        <rFont val="DejaVu Sans"/>
        <family val="2"/>
      </rPr>
      <t>日の期間に要介護認定が行われた入所者が対象</t>
    </r>
  </si>
  <si>
    <t>14</t>
  </si>
  <si>
    <t>看取り介護</t>
  </si>
  <si>
    <t>看取り介護に関する研修を年２回以上行っている。</t>
  </si>
  <si>
    <t>15</t>
  </si>
  <si>
    <t>他の社会福祉法人等との連携による人材育成</t>
  </si>
  <si>
    <t>他の法人が運営する福祉施設や介護保険事業所と連携した研修や人材交流を年間５回以上又は延べ５日間以上企画して実施している。
ただし、他の研修機関等が企画して実施する研修等への参加を除く。</t>
  </si>
  <si>
    <t>他の法人が運営する福祉施設や介護保険事業所と連携した研修や人材交流を年間３回以上又は延べ３日間以上企画して実施している。
ただし、他の研修機関等が企画して実施する研修等への参加を除く。</t>
  </si>
  <si>
    <t>他の法人が運営する福祉施設や介護保険事業所と連携した研修や人材交流を年間１回以上又は延べ１日間以上企画して実施している。
ただし、他の研修機関等が企画して実施する研修等への参加を除く。</t>
  </si>
  <si>
    <t>16</t>
  </si>
  <si>
    <t>地域社会への貢献等</t>
  </si>
  <si>
    <t>次世代への
介護の魅力発信</t>
  </si>
  <si>
    <t>職場体験等により小学校・中学校・高校の児童・生徒を受け入れている。</t>
  </si>
  <si>
    <t>17</t>
  </si>
  <si>
    <t>講座・サロン等の開催</t>
  </si>
  <si>
    <r>
      <rPr>
        <sz val="9"/>
        <rFont val="DejaVu Sans"/>
        <family val="2"/>
      </rPr>
      <t>施設の職員が主体となり、近隣の高齢者に対する年間</t>
    </r>
    <r>
      <rPr>
        <sz val="9"/>
        <rFont val="HGｺﾞｼｯｸM"/>
        <family val="3"/>
      </rPr>
      <t>25</t>
    </r>
    <r>
      <rPr>
        <sz val="9"/>
        <rFont val="DejaVu Sans"/>
        <family val="2"/>
      </rPr>
      <t>日以上の配食サービスを実施している。または、介護予防教室・地域サロン・家族介護教室・認知症カフェ・子供食堂・会食サービス等を年６回以上主催している。　
ただし、他の事業や制度により補助されている場合や併設している地域包括支援センターが主催している場合等を除く。</t>
    </r>
  </si>
  <si>
    <t>施設の職員が主体となり、介護予防教室・地域サロン・家族介護教室・認知症カフェ・子供食堂・会食サービス等を年２回以上主催している。
ただし、他の事業や制度により補助されている場合や併設している地域包括支援センターが主催している場合等を除く。</t>
  </si>
  <si>
    <t>施設の職員が主体となり、介護予防教室・地域サロン・家族介護教室・認知症カフェ・子供食堂・会食サービス等を年１回以上主催している。
ただし、他の事業や制度により補助されている場合や併設している地域包括支援センターが主催している場合等を除く。</t>
  </si>
  <si>
    <t>18</t>
  </si>
  <si>
    <t>地域の高齢者の
活動の場の提供</t>
  </si>
  <si>
    <t>施設の職員が調整して、地域の高齢者等の団体に対し、介護予防活動や生きがい活動等の場を年３回以上提供している。
ただし、他の事業や制度により補助されている場合を除く。</t>
  </si>
  <si>
    <t>19</t>
  </si>
  <si>
    <t>感染症対策の徹底</t>
  </si>
  <si>
    <t>感染症予防・感染症拡大防止に関する研修を年３回以上行っている。</t>
  </si>
  <si>
    <t>20</t>
  </si>
  <si>
    <t>介護職員のメンタルケア対策の強化</t>
  </si>
  <si>
    <t>感染症対策により、精神的負荷が高まっていることを鑑み、介護職員のメンタルケア対策を強化している。</t>
  </si>
  <si>
    <t>21</t>
  </si>
  <si>
    <t>利用者・家族に配慮した面会等の実施</t>
  </si>
  <si>
    <t>面会の実施にあたり、３密や飛沫の回避、手指消毒、検温等を徹底する体制を整え、適切な感染症対策を講じている。または、オンライン面会の実施にあたり、職員が機器の操作等の支援を行っている。</t>
  </si>
  <si>
    <t>22</t>
  </si>
  <si>
    <t>事業継続計画（ＢＣＰ）の見直し</t>
  </si>
  <si>
    <r>
      <rPr>
        <sz val="9"/>
        <rFont val="DejaVu Sans"/>
        <family val="2"/>
      </rPr>
      <t>事業継続計画（</t>
    </r>
    <r>
      <rPr>
        <sz val="9"/>
        <rFont val="HGｺﾞｼｯｸM"/>
        <family val="3"/>
      </rPr>
      <t>BCP</t>
    </r>
    <r>
      <rPr>
        <sz val="9"/>
        <rFont val="DejaVu Sans"/>
        <family val="2"/>
      </rPr>
      <t>）を見直し、新興感染症の発生に伴う対応を盛り込んでいる。</t>
    </r>
  </si>
  <si>
    <t>23</t>
  </si>
  <si>
    <t>第三者評価未受審による減額</t>
  </si>
  <si>
    <r>
      <rPr>
        <sz val="9"/>
        <rFont val="DejaVu Sans"/>
        <family val="2"/>
      </rPr>
      <t>令和２年度東京都特別養護老人ホーム経営支援補助金の減額に関する事務処理要綱に定める減額事由に該当したもの</t>
    </r>
    <r>
      <rPr>
        <u val="single"/>
        <sz val="9"/>
        <rFont val="DejaVu Sans"/>
        <family val="2"/>
      </rPr>
      <t>（※該当の場合は、</t>
    </r>
    <r>
      <rPr>
        <u val="single"/>
        <sz val="9"/>
        <color indexed="10"/>
        <rFont val="DejaVu Sans"/>
        <family val="2"/>
      </rPr>
      <t>ポイント数の欄に「</t>
    </r>
    <r>
      <rPr>
        <u val="single"/>
        <sz val="9"/>
        <color indexed="10"/>
        <rFont val="HGｺﾞｼｯｸM"/>
        <family val="3"/>
      </rPr>
      <t>-8</t>
    </r>
    <r>
      <rPr>
        <u val="single"/>
        <sz val="9"/>
        <color indexed="10"/>
        <rFont val="DejaVu Sans"/>
        <family val="2"/>
      </rPr>
      <t>」と手入力</t>
    </r>
    <r>
      <rPr>
        <u val="single"/>
        <sz val="9"/>
        <rFont val="DejaVu Sans"/>
        <family val="2"/>
      </rPr>
      <t>願います。）</t>
    </r>
  </si>
  <si>
    <t>※年度途中に開設した施設は、開設日を基準日とする。（ただし、補助対象年度の１月１日までに開設した施設のみ）</t>
  </si>
  <si>
    <t>１　施設の概要</t>
  </si>
  <si>
    <t>施設名</t>
  </si>
  <si>
    <t>１．特別区・市・西多摩</t>
  </si>
  <si>
    <t>施設所在地</t>
  </si>
  <si>
    <t>２．島しょ地域</t>
  </si>
  <si>
    <t>定員</t>
  </si>
  <si>
    <t>名</t>
  </si>
  <si>
    <t>パターン（自動入力）</t>
  </si>
  <si>
    <t>パターンは、「施設所在地」と「定員」を入力することにより自動的に入力される。</t>
  </si>
  <si>
    <t>３　【凡例】パターンについて</t>
  </si>
  <si>
    <t>所在地</t>
  </si>
  <si>
    <r>
      <rPr>
        <sz val="11"/>
        <color indexed="55"/>
        <rFont val="DejaVu Sans"/>
        <family val="2"/>
      </rPr>
      <t>パターン（上記の選択後、自動的にパターン</t>
    </r>
    <r>
      <rPr>
        <sz val="11"/>
        <color indexed="55"/>
        <rFont val="ＭＳ Ｐゴシック"/>
        <family val="3"/>
      </rPr>
      <t>a-d</t>
    </r>
    <r>
      <rPr>
        <sz val="11"/>
        <color indexed="55"/>
        <rFont val="DejaVu Sans"/>
        <family val="2"/>
      </rPr>
      <t>が入るように）</t>
    </r>
  </si>
  <si>
    <t>※パターンに応じて、集計する様式の箇所を変えて、施設規模を変える</t>
  </si>
  <si>
    <t>１　令和２年４月の職員数（特養及び併設短期入所の合計）に占める有資格者の割合</t>
  </si>
  <si>
    <t>常勤換算後
介護職員数</t>
  </si>
  <si>
    <t>うち有資格者数</t>
  </si>
  <si>
    <t>有資格者数の割合</t>
  </si>
  <si>
    <t>介護職員</t>
  </si>
  <si>
    <t>算定の可否</t>
  </si>
  <si>
    <t>２　獲得ポイント数</t>
  </si>
  <si>
    <t>３　記入に当たっての注意事項</t>
  </si>
  <si>
    <t>「有資格者」は、介護福祉士、介護職員基礎研修修了者、介護職員初任者研修</t>
  </si>
  <si>
    <t>の資格を有する者とする。</t>
  </si>
  <si>
    <t>有資格者及び介護福祉士については、令和２年４月１日時点で資格を取得</t>
  </si>
  <si>
    <t>している者とすること。</t>
  </si>
  <si>
    <t>《注意事項》　施設で保管すべき書類</t>
  </si>
  <si>
    <t>有資格者の資格証の写し</t>
  </si>
  <si>
    <t>【有資格者の割合】</t>
  </si>
  <si>
    <t>合計（令和２年４月末時点）</t>
  </si>
  <si>
    <t>常勤換算後職員数</t>
  </si>
  <si>
    <t>上記のうち、有資格者数</t>
  </si>
  <si>
    <t>《内訳》</t>
  </si>
  <si>
    <t>氏名</t>
  </si>
  <si>
    <t>常勤換算後介護職員数
（常勤・非常勤）</t>
  </si>
  <si>
    <t>介護福祉士</t>
  </si>
  <si>
    <t>実務者研修
修了者</t>
  </si>
  <si>
    <t>介護職員初任者
研修有資格者※</t>
  </si>
  <si>
    <t>有資格者</t>
  </si>
  <si>
    <t>※平成２５年３月３１日以前に訪問介護員養成（ヘルパー）研修１級と２級を修了した者、平成２４年３月３１日以前に介護職員基礎研修を修了した者を含む。</t>
  </si>
  <si>
    <t>介護・看護職員の増配置</t>
  </si>
  <si>
    <t>１　令和２年４月の介護・看護職員の数（特養及び併設短期入所の合計）</t>
  </si>
  <si>
    <t>常勤職員数</t>
  </si>
  <si>
    <t>非常勤職員
（常勤換算後）</t>
  </si>
  <si>
    <t>看護職員</t>
  </si>
  <si>
    <t>２　令和元年度の平均入所者数（特養及び併設短期入所の合計）</t>
  </si>
  <si>
    <t>令和元年度の平均入所者数</t>
  </si>
  <si>
    <t>３　介護・看護職員１人当たりの入所者の数</t>
  </si>
  <si>
    <t>介護・看護職員１人
当たりの入所者の数</t>
  </si>
  <si>
    <t>獲得ポイント数</t>
  </si>
  <si>
    <t>４　記入に当たっての注意事項</t>
  </si>
  <si>
    <t>太枠部分を入力すること（その他は自動計算）。</t>
  </si>
  <si>
    <r>
      <rPr>
        <u val="single"/>
        <sz val="11"/>
        <color indexed="10"/>
        <rFont val="DejaVu Sans"/>
        <family val="2"/>
      </rPr>
      <t>小数点第２位以下は、計算の都度、切り捨てる。</t>
    </r>
    <r>
      <rPr>
        <sz val="11"/>
        <rFont val="DejaVu Sans"/>
        <family val="2"/>
      </rPr>
      <t>ただし、令和元年度の平均入</t>
    </r>
  </si>
  <si>
    <r>
      <rPr>
        <sz val="11"/>
        <rFont val="DejaVu Sans"/>
        <family val="2"/>
      </rPr>
      <t>所者数の算出に限り、</t>
    </r>
    <r>
      <rPr>
        <u val="single"/>
        <sz val="11"/>
        <color indexed="10"/>
        <rFont val="DejaVu Sans"/>
        <family val="2"/>
      </rPr>
      <t>小数点第２位以下を切り上げる。</t>
    </r>
  </si>
  <si>
    <t>令和元年度の平均入所者数の算定に当たっては、「指定介護老人福祉施設の</t>
  </si>
  <si>
    <t>人員、設備及び運営に関する基準」（平成１１年厚生省令第３９号）、「指定介護</t>
  </si>
  <si>
    <t>老人福祉施設の人員、設備及び運営に関する基準について」（平成１２年３月１７</t>
  </si>
  <si>
    <t>日付老企第４３号）、「指定居宅サービス等の事業の人員、設備及び運営に関する</t>
  </si>
  <si>
    <t>基準」（平成１１年厚生省令第３７号）及び「指定居宅サービス等及び指定介護予</t>
  </si>
  <si>
    <t>防サービス等に関する基準について」（平成１１年９月１７日付老企第２５号）の</t>
  </si>
  <si>
    <t>規定に従うものとする。</t>
  </si>
  <si>
    <t>【介護・看護職員の増配置】</t>
  </si>
  <si>
    <t>看護職員の常勤換算数</t>
  </si>
  <si>
    <t>《令和２年度４月の看護職員名簿》※介護職員の記載は不要です。</t>
  </si>
  <si>
    <t>職種</t>
  </si>
  <si>
    <r>
      <rPr>
        <sz val="11"/>
        <rFont val="DejaVu Sans"/>
        <family val="2"/>
      </rPr>
      <t xml:space="preserve">常勤換算数
</t>
    </r>
    <r>
      <rPr>
        <sz val="8"/>
        <rFont val="DejaVu Sans"/>
        <family val="2"/>
      </rPr>
      <t>（プルダウンメニューから選択）</t>
    </r>
  </si>
  <si>
    <t>常勤換算数
（手入力）</t>
  </si>
  <si>
    <t>１　令和元年度に勤務していた介護職員の数（常勤・非常勤合算で）</t>
  </si>
  <si>
    <t>平成３１年４月１日時点での在籍職員数</t>
  </si>
  <si>
    <t>①のうち、令和２年４月１日時点で引き続き在籍している職員数</t>
  </si>
  <si>
    <t>職員定着率</t>
  </si>
  <si>
    <t>（その他は自動計算）。</t>
  </si>
  <si>
    <r>
      <rPr>
        <sz val="11"/>
        <rFont val="DejaVu Sans"/>
        <family val="2"/>
      </rPr>
      <t>常勤換算ではなく</t>
    </r>
    <r>
      <rPr>
        <sz val="11"/>
        <color indexed="10"/>
        <rFont val="DejaVu Sans"/>
        <family val="2"/>
      </rPr>
      <t>実人数で</t>
    </r>
    <r>
      <rPr>
        <sz val="11"/>
        <rFont val="DejaVu Sans"/>
        <family val="2"/>
      </rPr>
      <t>算定すること。</t>
    </r>
  </si>
  <si>
    <t>施設が直接雇用していない職員（派遣職員や委託業務従事者など）は含まない。</t>
  </si>
  <si>
    <t>年度途中で就職・離職した職員は含まない。</t>
  </si>
  <si>
    <t>【職員定着率の向上】</t>
  </si>
  <si>
    <t>平成３１年４月１日の職員数</t>
  </si>
  <si>
    <t>上記のうち、令和２年４月１日に
在籍している職員数</t>
  </si>
  <si>
    <t>《平成３１年４月１日現在の職員名簿》</t>
  </si>
  <si>
    <r>
      <rPr>
        <b/>
        <sz val="9"/>
        <rFont val="DejaVu Sans"/>
        <family val="2"/>
      </rPr>
      <t>令和２年４月</t>
    </r>
    <r>
      <rPr>
        <b/>
        <sz val="9"/>
        <rFont val="HGｺﾞｼｯｸM"/>
        <family val="3"/>
      </rPr>
      <t>1</t>
    </r>
    <r>
      <rPr>
        <b/>
        <sz val="9"/>
        <rFont val="DejaVu Sans"/>
        <family val="2"/>
      </rPr>
      <t>日に在籍</t>
    </r>
  </si>
  <si>
    <t>継続して勤務</t>
  </si>
  <si>
    <t>〇　在籍</t>
  </si>
  <si>
    <t>退職</t>
  </si>
  <si>
    <t>〇　当該法人の他施設に異動</t>
  </si>
  <si>
    <r>
      <rPr>
        <sz val="11"/>
        <color indexed="55"/>
        <rFont val="ＭＳ Ｐゴシック"/>
        <family val="3"/>
      </rPr>
      <t>×</t>
    </r>
    <r>
      <rPr>
        <sz val="11"/>
        <color indexed="55"/>
        <rFont val="DejaVu Sans"/>
        <family val="2"/>
      </rPr>
      <t>　退職</t>
    </r>
  </si>
  <si>
    <t>職員定着率の割合</t>
  </si>
  <si>
    <t>※添付する挙証資料（令和３年度実績報告時）</t>
  </si>
  <si>
    <t>・評価加算様式２－４別添１</t>
  </si>
  <si>
    <t>１　ボランティアコーディネーターの配置等の状況（令和３年３月末時点）</t>
  </si>
  <si>
    <t>ボランティアコーディネーターの氏名</t>
  </si>
  <si>
    <t>令和２年４月１日から令和３年３月３１日までのボランティアの受入日数</t>
  </si>
  <si>
    <t>①については氏名を入力すること。</t>
  </si>
  <si>
    <t>②については日数を入力すること（その他は自動計算）。</t>
  </si>
  <si>
    <r>
      <rPr>
        <u val="single"/>
        <sz val="11"/>
        <color indexed="10"/>
        <rFont val="DejaVu Sans"/>
        <family val="2"/>
      </rPr>
      <t>延べ日数ではなく実日数で入力する。</t>
    </r>
    <r>
      <rPr>
        <sz val="11"/>
        <rFont val="DejaVu Sans"/>
        <family val="2"/>
      </rPr>
      <t xml:space="preserve"> </t>
    </r>
  </si>
  <si>
    <t>→　１日に複数のボランティアを受け入れた場合でも、１日とカウント。</t>
  </si>
  <si>
    <t>→　同じボランティアを２日受け入れた場合、２日とカウント。</t>
  </si>
  <si>
    <t>　〇</t>
  </si>
  <si>
    <t>新たに当該加算を取得した場合は、コーディネーターの辞令（写）</t>
  </si>
  <si>
    <t>配置している。</t>
  </si>
  <si>
    <t>配置していない。</t>
  </si>
  <si>
    <t>行っている。</t>
  </si>
  <si>
    <t>行っていない。</t>
  </si>
  <si>
    <t>評価加算様式２－４別添１</t>
  </si>
  <si>
    <t>【ボランティアコーディネーターの配置】</t>
  </si>
  <si>
    <r>
      <rPr>
        <sz val="11"/>
        <rFont val="DejaVu Sans"/>
        <family val="2"/>
      </rPr>
      <t>１．ボランティアの実施について（</t>
    </r>
    <r>
      <rPr>
        <sz val="11"/>
        <rFont val="ＭＳ Ｐゴシック"/>
        <family val="3"/>
      </rPr>
      <t>26</t>
    </r>
    <r>
      <rPr>
        <sz val="11"/>
        <rFont val="DejaVu Sans"/>
        <family val="2"/>
      </rPr>
      <t>日以上実施した場合は、</t>
    </r>
    <r>
      <rPr>
        <sz val="11"/>
        <rFont val="ＭＳ Ｐゴシック"/>
        <family val="3"/>
      </rPr>
      <t>25</t>
    </r>
    <r>
      <rPr>
        <sz val="11"/>
        <rFont val="DejaVu Sans"/>
        <family val="2"/>
      </rPr>
      <t>日分を記載してください。）</t>
    </r>
  </si>
  <si>
    <t>令和２年４月１日～令和３年３月３１日までの受入日数</t>
  </si>
  <si>
    <r>
      <rPr>
        <u val="single"/>
        <sz val="11"/>
        <rFont val="DejaVu Sans"/>
        <family val="2"/>
      </rPr>
      <t>（内訳）</t>
    </r>
    <r>
      <rPr>
        <sz val="11"/>
        <rFont val="DejaVu Sans"/>
        <family val="2"/>
      </rPr>
      <t>　※日付ごとに１行で記載する。（１日に複数受け入れた場合も１行とする。）</t>
    </r>
  </si>
  <si>
    <t>日付</t>
  </si>
  <si>
    <t>ボランティア内容</t>
  </si>
  <si>
    <t>１　障害者の雇用状況</t>
  </si>
  <si>
    <t>障害者の雇用人数（令和２年４月１日時点）</t>
  </si>
  <si>
    <t>①については人数を記入すること。</t>
  </si>
  <si>
    <t>〇　</t>
  </si>
  <si>
    <t>当該加算要件における障害者とは、次のいずれかの手帳を取得しているもの。</t>
  </si>
  <si>
    <t>（「身体障害者手帳」「精神障害者保健福祉手帳」「療育手帳」のいずれか。）</t>
  </si>
  <si>
    <t>【障害者の雇用】</t>
  </si>
  <si>
    <t>採用日
（令和２年４月１日以前）</t>
  </si>
  <si>
    <t>手帳（種類）</t>
  </si>
  <si>
    <t>身体障害者手帳</t>
  </si>
  <si>
    <t>精神障害者保健福祉手帳</t>
  </si>
  <si>
    <t>療育手帳</t>
  </si>
  <si>
    <t>※記入に当たっての注意事項</t>
  </si>
  <si>
    <t>〇 当該加算要件における障害者とは、次のいずれかの手帳を取得しているもの。　</t>
  </si>
  <si>
    <t>・評価加算様式２－６別添１</t>
  </si>
  <si>
    <r>
      <rPr>
        <sz val="11"/>
        <color indexed="55"/>
        <rFont val="DejaVu Sans"/>
        <family val="2"/>
      </rPr>
      <t>備蓄している。</t>
    </r>
    <r>
      <rPr>
        <sz val="11"/>
        <color indexed="55"/>
        <rFont val="HGｺﾞｼｯｸM"/>
        <family val="3"/>
      </rPr>
      <t>/</t>
    </r>
    <r>
      <rPr>
        <sz val="11"/>
        <color indexed="55"/>
        <rFont val="DejaVu Sans"/>
        <family val="2"/>
      </rPr>
      <t>訓練を実施している。</t>
    </r>
  </si>
  <si>
    <t>どちらも実施していない。</t>
  </si>
  <si>
    <t>１　福祉避難所としての指定状況等（令和３年３月末時点）</t>
  </si>
  <si>
    <r>
      <rPr>
        <sz val="11"/>
        <rFont val="DejaVu Sans"/>
        <family val="2"/>
      </rPr>
      <t>区市町村から福祉避難所としての指定を受けている。</t>
    </r>
    <r>
      <rPr>
        <sz val="11"/>
        <rFont val="HGｺﾞｼｯｸM"/>
        <family val="3"/>
      </rPr>
      <t>(</t>
    </r>
    <r>
      <rPr>
        <sz val="11"/>
        <rFont val="DejaVu Sans"/>
        <family val="2"/>
      </rPr>
      <t>指定は受けていないが、要援護者の受入協定を締結し、実態として避難所の機能を果たす場合も含む。また併設デイサービスの指定も含む。</t>
    </r>
    <r>
      <rPr>
        <sz val="11"/>
        <rFont val="HGｺﾞｼｯｸM"/>
        <family val="3"/>
      </rPr>
      <t>)</t>
    </r>
  </si>
  <si>
    <t>受けている。</t>
  </si>
  <si>
    <t>受けていない。</t>
  </si>
  <si>
    <t>避難所を運営するための態勢を整えているか。（備蓄や訓練等）</t>
  </si>
  <si>
    <t>整えている。</t>
  </si>
  <si>
    <t>整えていない。</t>
  </si>
  <si>
    <t>防災協定等に期間の定めがない場合や年度ごとの自動更新となっている場合は、</t>
  </si>
  <si>
    <t>適宜、当該区市町村、自治会又は近隣の特養と必要な見直し等を行うとともに、評</t>
  </si>
  <si>
    <t>価加算の申請の際には当該防災協定等が有効であることについて確認しておくこと。</t>
  </si>
  <si>
    <t>協定に定める受入体制等の内容は、できるだけ具体的なものであることが望ま</t>
  </si>
  <si>
    <t>しい。</t>
  </si>
  <si>
    <t>《注意事項》施設において保管すべき書類</t>
  </si>
  <si>
    <t>福祉避難所を運営するために実施した備えに関する資料</t>
  </si>
  <si>
    <t>（訓練の実施記録や備蓄物資のリストなど）</t>
  </si>
  <si>
    <t>【福祉避難所としての訓練等の実施】</t>
  </si>
  <si>
    <t>１．福祉避難所としての指定等</t>
  </si>
  <si>
    <t>締結日</t>
  </si>
  <si>
    <t>協定等で想定されている災害</t>
  </si>
  <si>
    <t>地震災害</t>
  </si>
  <si>
    <t>風水害</t>
  </si>
  <si>
    <t>火災</t>
  </si>
  <si>
    <t>協定書に記載がある場合は、〇を記入→</t>
  </si>
  <si>
    <t>避難所の開設マニュアルの有無</t>
  </si>
  <si>
    <t>有</t>
  </si>
  <si>
    <t>無</t>
  </si>
  <si>
    <t>２．避難所を運営するための態勢整備</t>
  </si>
  <si>
    <t>・実施している取組みの該当欄にその内容を記入してください。</t>
  </si>
  <si>
    <t>（１）避難者を受入れるための備蓄</t>
  </si>
  <si>
    <t>（２）福祉避難所を運営するための訓練（日時、主な参加者及び人数、内容等）</t>
  </si>
  <si>
    <t xml:space="preserve">〇日時
〇主な参加者及び人数
〇内容
</t>
  </si>
  <si>
    <t>（３）その他</t>
  </si>
  <si>
    <t>・評価加算様式２－７別添１</t>
  </si>
  <si>
    <r>
      <rPr>
        <sz val="11"/>
        <rFont val="DejaVu Sans"/>
        <family val="2"/>
      </rPr>
      <t>１　事業継続計画に基づく訓練の実施（</t>
    </r>
    <r>
      <rPr>
        <u val="single"/>
        <sz val="11"/>
        <color indexed="10"/>
        <rFont val="DejaVu Sans"/>
        <family val="2"/>
      </rPr>
      <t>令和３年３月末時点</t>
    </r>
    <r>
      <rPr>
        <sz val="11"/>
        <rFont val="DejaVu Sans"/>
        <family val="2"/>
      </rPr>
      <t>）</t>
    </r>
  </si>
  <si>
    <r>
      <rPr>
        <sz val="11"/>
        <rFont val="DejaVu Sans"/>
        <family val="2"/>
      </rPr>
      <t>災害時における事業継続計画（ＢＣＰ）を</t>
    </r>
    <r>
      <rPr>
        <u val="single"/>
        <sz val="11"/>
        <color indexed="10"/>
        <rFont val="DejaVu Sans"/>
        <family val="2"/>
      </rPr>
      <t>策定した上で、事業継続訓練（集合研修、実動訓練、机上訓練等）を実施している。</t>
    </r>
  </si>
  <si>
    <t>策定した上で実施している。</t>
  </si>
  <si>
    <t>策定していない・
実施していない。</t>
  </si>
  <si>
    <r>
      <rPr>
        <sz val="11"/>
        <rFont val="DejaVu Sans"/>
        <family val="2"/>
      </rPr>
      <t>事業継続訓練の内容については、</t>
    </r>
    <r>
      <rPr>
        <u val="single"/>
        <sz val="11"/>
        <color indexed="10"/>
        <rFont val="DejaVu Sans"/>
        <family val="2"/>
      </rPr>
      <t>内閣府の防災情報のページを参照</t>
    </r>
    <r>
      <rPr>
        <sz val="11"/>
        <rFont val="DejaVu Sans"/>
        <family val="2"/>
      </rPr>
      <t>のこと。</t>
    </r>
  </si>
  <si>
    <t>http://www.bousai.go.jp/kyoiku/kigyou/keizoku/kk.html</t>
  </si>
  <si>
    <t>事業継続計画</t>
  </si>
  <si>
    <t>事業継続訓練の実施記録</t>
  </si>
  <si>
    <t>【事業継続計画に基づく訓練の実施】</t>
  </si>
  <si>
    <t>１．事業継続計画の策定</t>
  </si>
  <si>
    <t>策定日</t>
  </si>
  <si>
    <t>計画で想定されている災害</t>
  </si>
  <si>
    <t>計画書に記載がある場合は、〇を記入→</t>
  </si>
  <si>
    <t>事業継続計画の有無</t>
  </si>
  <si>
    <t>２．事業継続計画に基づく訓練</t>
  </si>
  <si>
    <t>・訓練の内容を記入してください。（日時、主な参加者及び人数、内容等）</t>
  </si>
  <si>
    <t>・評価加算様式２－８別添１</t>
  </si>
  <si>
    <t>自治会等との防災訓練の実施</t>
  </si>
  <si>
    <r>
      <rPr>
        <sz val="11"/>
        <color indexed="55"/>
        <rFont val="DejaVu Sans"/>
        <family val="2"/>
      </rPr>
      <t>主催して実施</t>
    </r>
    <r>
      <rPr>
        <sz val="11"/>
        <color indexed="55"/>
        <rFont val="HGｺﾞｼｯｸM"/>
        <family val="3"/>
      </rPr>
      <t>/</t>
    </r>
    <r>
      <rPr>
        <sz val="11"/>
        <color indexed="55"/>
        <rFont val="DejaVu Sans"/>
        <family val="2"/>
      </rPr>
      <t>他機関が開催し、参加</t>
    </r>
  </si>
  <si>
    <t>実施していない</t>
  </si>
  <si>
    <r>
      <rPr>
        <sz val="11"/>
        <rFont val="DejaVu Sans"/>
        <family val="2"/>
      </rPr>
      <t>１　自治会等との防災訓練の実施状況</t>
    </r>
    <r>
      <rPr>
        <u val="single"/>
        <sz val="11"/>
        <color indexed="10"/>
        <rFont val="DejaVu Sans"/>
        <family val="2"/>
      </rPr>
      <t>（令和３年３月末時点）</t>
    </r>
  </si>
  <si>
    <r>
      <rPr>
        <sz val="11"/>
        <rFont val="DejaVu Sans"/>
        <family val="2"/>
      </rPr>
      <t>福祉避難所以外で、</t>
    </r>
    <r>
      <rPr>
        <b/>
        <i/>
        <u val="single"/>
        <sz val="12"/>
        <color indexed="10"/>
        <rFont val="DejaVu Sans"/>
        <family val="2"/>
      </rPr>
      <t>災害時の</t>
    </r>
    <r>
      <rPr>
        <sz val="11"/>
        <rFont val="DejaVu Sans"/>
        <family val="2"/>
      </rPr>
      <t>支援に関する区市町村、自治会又は近隣の特養との協定を締結している。
（例：１次避難所・応援協定等）</t>
    </r>
  </si>
  <si>
    <t>締結している。</t>
  </si>
  <si>
    <t>協定を締結した上で、防災訓練を区市町村、自治会又は近隣の特養と連携して、主催又は実施している。</t>
  </si>
  <si>
    <t>締結していない。</t>
  </si>
  <si>
    <t>防災協定の締結</t>
  </si>
  <si>
    <t>防災訓練の実施記録</t>
  </si>
  <si>
    <t>【自治体等との防災訓練の実施】</t>
  </si>
  <si>
    <t>１．災害時の支援に関する協定</t>
  </si>
  <si>
    <t>協定で想定されている災害</t>
  </si>
  <si>
    <t>災害発生時の支援マニュアル等の有無</t>
  </si>
  <si>
    <t>２．災害発生時の態勢整備</t>
  </si>
  <si>
    <t>（１）区市町村、自治会又は近隣の特養等との支援体制</t>
  </si>
  <si>
    <t>（２）防災訓練の実施（日時、主な参加者及び人数、内容等）</t>
  </si>
  <si>
    <t>・評価加算様式２－９別添１</t>
  </si>
  <si>
    <t>島しょにおける人材確保</t>
  </si>
  <si>
    <t>１　島しょ地域外からの職員の確保（令和３年３月末時点）</t>
  </si>
  <si>
    <r>
      <rPr>
        <sz val="11"/>
        <rFont val="DejaVu Sans"/>
        <family val="2"/>
      </rPr>
      <t>島しょ地域外に住所を有している職員を採用するとともに、赴任時の旅費や居住手当の一部を負担するなど、職員の定着を図っている。
ただし、対象の職員は、平成</t>
    </r>
    <r>
      <rPr>
        <sz val="11"/>
        <rFont val="HGｺﾞｼｯｸM"/>
        <family val="3"/>
      </rPr>
      <t>29</t>
    </r>
    <r>
      <rPr>
        <sz val="11"/>
        <rFont val="DejaVu Sans"/>
        <family val="2"/>
      </rPr>
      <t>年</t>
    </r>
    <r>
      <rPr>
        <sz val="11"/>
        <rFont val="HGｺﾞｼｯｸM"/>
        <family val="3"/>
      </rPr>
      <t>4</t>
    </r>
    <r>
      <rPr>
        <sz val="11"/>
        <rFont val="DejaVu Sans"/>
        <family val="2"/>
      </rPr>
      <t>月</t>
    </r>
    <r>
      <rPr>
        <sz val="11"/>
        <rFont val="HGｺﾞｼｯｸM"/>
        <family val="3"/>
      </rPr>
      <t>1</t>
    </r>
    <r>
      <rPr>
        <sz val="11"/>
        <rFont val="DejaVu Sans"/>
        <family val="2"/>
      </rPr>
      <t>日～令和</t>
    </r>
    <r>
      <rPr>
        <sz val="11"/>
        <rFont val="HGｺﾞｼｯｸM"/>
        <family val="3"/>
      </rPr>
      <t>3</t>
    </r>
    <r>
      <rPr>
        <sz val="11"/>
        <rFont val="DejaVu Sans"/>
        <family val="2"/>
      </rPr>
      <t>年</t>
    </r>
    <r>
      <rPr>
        <sz val="11"/>
        <rFont val="HGｺﾞｼｯｸM"/>
        <family val="3"/>
      </rPr>
      <t>3</t>
    </r>
    <r>
      <rPr>
        <sz val="11"/>
        <rFont val="DejaVu Sans"/>
        <family val="2"/>
      </rPr>
      <t>月</t>
    </r>
    <r>
      <rPr>
        <sz val="11"/>
        <rFont val="HGｺﾞｼｯｸM"/>
        <family val="3"/>
      </rPr>
      <t>31</t>
    </r>
    <r>
      <rPr>
        <sz val="11"/>
        <rFont val="DejaVu Sans"/>
        <family val="2"/>
      </rPr>
      <t>日の期間に採用した職員に限る。</t>
    </r>
  </si>
  <si>
    <t>島しょ地域外</t>
  </si>
  <si>
    <t>旅費や住居手当の一部負担実績がわかるもの</t>
  </si>
  <si>
    <t>【島しょにおける人材確保】</t>
  </si>
  <si>
    <t>１．赴任旅費の支給及び住宅手当の支給等状況について</t>
  </si>
  <si>
    <t>職員氏名</t>
  </si>
  <si>
    <r>
      <rPr>
        <sz val="14"/>
        <rFont val="DejaVu Sans"/>
        <family val="2"/>
      </rPr>
      <t>採用年月日
（平成</t>
    </r>
    <r>
      <rPr>
        <sz val="14"/>
        <rFont val="HGｺﾞｼｯｸM"/>
        <family val="3"/>
      </rPr>
      <t>29</t>
    </r>
    <r>
      <rPr>
        <sz val="14"/>
        <rFont val="DejaVu Sans"/>
        <family val="2"/>
      </rPr>
      <t>年</t>
    </r>
    <r>
      <rPr>
        <sz val="14"/>
        <rFont val="HGｺﾞｼｯｸM"/>
        <family val="3"/>
      </rPr>
      <t>4</t>
    </r>
    <r>
      <rPr>
        <sz val="14"/>
        <rFont val="DejaVu Sans"/>
        <family val="2"/>
      </rPr>
      <t>月</t>
    </r>
    <r>
      <rPr>
        <sz val="14"/>
        <rFont val="HGｺﾞｼｯｸM"/>
        <family val="3"/>
      </rPr>
      <t>1</t>
    </r>
    <r>
      <rPr>
        <sz val="14"/>
        <rFont val="DejaVu Sans"/>
        <family val="2"/>
      </rPr>
      <t>日～令和</t>
    </r>
    <r>
      <rPr>
        <sz val="14"/>
        <rFont val="HGｺﾞｼｯｸM"/>
        <family val="3"/>
      </rPr>
      <t>3</t>
    </r>
    <r>
      <rPr>
        <sz val="14"/>
        <rFont val="DejaVu Sans"/>
        <family val="2"/>
      </rPr>
      <t>年</t>
    </r>
    <r>
      <rPr>
        <sz val="14"/>
        <rFont val="HGｺﾞｼｯｸM"/>
        <family val="3"/>
      </rPr>
      <t>3</t>
    </r>
    <r>
      <rPr>
        <sz val="14"/>
        <rFont val="DejaVu Sans"/>
        <family val="2"/>
      </rPr>
      <t>月</t>
    </r>
    <r>
      <rPr>
        <sz val="14"/>
        <rFont val="HGｺﾞｼｯｸM"/>
        <family val="3"/>
      </rPr>
      <t>31</t>
    </r>
    <r>
      <rPr>
        <sz val="14"/>
        <rFont val="DejaVu Sans"/>
        <family val="2"/>
      </rPr>
      <t>日
の期間に島しょ地域外から採用した職員）</t>
    </r>
  </si>
  <si>
    <t>令和２年度の取組</t>
  </si>
  <si>
    <t>赴任旅費</t>
  </si>
  <si>
    <t>住居手当</t>
  </si>
  <si>
    <t>その他
（取組み内容を記載）</t>
  </si>
  <si>
    <t>・評価加算様式２－１０別添１</t>
  </si>
  <si>
    <t>２　島しょにおける資格取得及び技術向上について（令和３年３月末時点）</t>
  </si>
  <si>
    <r>
      <rPr>
        <sz val="11"/>
        <rFont val="DejaVu Sans"/>
        <family val="2"/>
      </rPr>
      <t>島しょ地域外における資格取得及び技術向上のための研修に年延べ</t>
    </r>
    <r>
      <rPr>
        <sz val="11"/>
        <rFont val="HGｺﾞｼｯｸM"/>
        <family val="3"/>
      </rPr>
      <t>5</t>
    </r>
    <r>
      <rPr>
        <sz val="11"/>
        <rFont val="DejaVu Sans"/>
        <family val="2"/>
      </rPr>
      <t>日以上参加している。</t>
    </r>
  </si>
  <si>
    <t>延べ日数で入力する。 同時に２名が２日研修に参加した場合は、４日とカウント。</t>
  </si>
  <si>
    <t>島しょ地域外における研修へ参加したことがわかるもの</t>
  </si>
  <si>
    <t>１．島しょ地域外における研修の参加記録について
　（６回以上実施した場合は、そのうちの５回分を記載してください。）</t>
  </si>
  <si>
    <t>研修年月日または期間</t>
  </si>
  <si>
    <t>研修名（※）</t>
  </si>
  <si>
    <t>研修会場が所在する区市町村</t>
  </si>
  <si>
    <t>受講者氏名</t>
  </si>
  <si>
    <t>（※）研修名から内容が推測出来ない場合は、内容を記載してください。</t>
  </si>
  <si>
    <t>　</t>
  </si>
  <si>
    <t>１　身寄りのない高齢者の受入人数（特養入所者のみ）</t>
  </si>
  <si>
    <t>令和２年４月１日時点での特養の入所者数</t>
  </si>
  <si>
    <t>①のうち身寄りのない高齢者の人数</t>
  </si>
  <si>
    <t>身寄りのない高齢者の受入割合（小数点第２位以下切捨て）</t>
  </si>
  <si>
    <t>％</t>
  </si>
  <si>
    <r>
      <rPr>
        <sz val="11"/>
        <rFont val="DejaVu Sans"/>
        <family val="2"/>
      </rPr>
      <t>身寄りのない高齢者とは、</t>
    </r>
    <r>
      <rPr>
        <u val="single"/>
        <sz val="11"/>
        <color indexed="10"/>
        <rFont val="DejaVu Sans"/>
        <family val="2"/>
      </rPr>
      <t>親族で</t>
    </r>
    <r>
      <rPr>
        <sz val="11"/>
        <rFont val="DejaVu Sans"/>
        <family val="2"/>
      </rPr>
      <t>保証人、身元引受人、契約代理人となる者がいな</t>
    </r>
  </si>
  <si>
    <t>い高齢者をいう。</t>
  </si>
  <si>
    <t>親族以外の成年後見人が選任されている場合は、身寄りのない高齢者とみなす。</t>
  </si>
  <si>
    <t>身寄りのない高齢者の受入れの実績がわかる資料</t>
  </si>
  <si>
    <t>【身寄りのない高齢者の受入れ】</t>
  </si>
  <si>
    <t>生年月日</t>
  </si>
  <si>
    <t>性別</t>
  </si>
  <si>
    <t>男性</t>
  </si>
  <si>
    <t>女性</t>
  </si>
  <si>
    <t>１　軽減の実施状況（令和２年４月末時点）</t>
  </si>
  <si>
    <t>「社会福祉法人等による生計困難者に対する介護保険サービスに係る利用者負担額軽減制度事業実施要綱」（平成１２年５月１日付老発第４７４号の別添３）に基づき、利用者負担額の軽減を実施している。</t>
  </si>
  <si>
    <r>
      <rPr>
        <sz val="11"/>
        <rFont val="DejaVu Sans"/>
        <family val="2"/>
      </rPr>
      <t>社福軽減を実施している施設は、福祉保健局</t>
    </r>
    <r>
      <rPr>
        <sz val="11"/>
        <rFont val="HGｺﾞｼｯｸM"/>
        <family val="3"/>
      </rPr>
      <t>HP</t>
    </r>
    <r>
      <rPr>
        <sz val="11"/>
        <rFont val="DejaVu Sans"/>
        <family val="2"/>
      </rPr>
      <t>の「特別養護老人ホーム一覧」に</t>
    </r>
  </si>
  <si>
    <r>
      <rPr>
        <sz val="11"/>
        <rFont val="DejaVu Sans"/>
        <family val="2"/>
      </rPr>
      <t>軽減実施の旨が記載されているので、</t>
    </r>
    <r>
      <rPr>
        <u val="single"/>
        <sz val="11"/>
        <color indexed="10"/>
        <rFont val="DejaVu Sans"/>
        <family val="2"/>
      </rPr>
      <t>協議する際は必ず確認すること。</t>
    </r>
  </si>
  <si>
    <t>実施している。</t>
  </si>
  <si>
    <t>実施していない。</t>
  </si>
  <si>
    <t>・評価加算様式２－１３別添１</t>
  </si>
  <si>
    <t>１　要介護度が改善した入所者（特養入所者のみ）の人数　（令和３年３月末時点）</t>
  </si>
  <si>
    <t>令和２年度中に要介護状態の再認定を受けた入所者の人数</t>
  </si>
  <si>
    <t>①のうち、要介護度が改善した入所者の人数</t>
  </si>
  <si>
    <t>要介護度が改善した入所者の割合（小数点第２位以下切捨て）</t>
  </si>
  <si>
    <t>①には、令和２年度において、特養に入所中に要介護認定の変更・更新認定を</t>
  </si>
  <si>
    <r>
      <rPr>
        <sz val="11"/>
        <rFont val="DejaVu Sans"/>
        <family val="2"/>
      </rPr>
      <t>受けた入所者の人数（再認定の効力が発生する日＝</t>
    </r>
    <r>
      <rPr>
        <b/>
        <u val="single"/>
        <sz val="11"/>
        <color indexed="10"/>
        <rFont val="DejaVu Sans"/>
        <family val="2"/>
      </rPr>
      <t>要介護度の有効期限の開始日</t>
    </r>
    <r>
      <rPr>
        <sz val="11"/>
        <rFont val="DejaVu Sans"/>
        <family val="2"/>
      </rPr>
      <t>）</t>
    </r>
  </si>
  <si>
    <t>を記載する。</t>
  </si>
  <si>
    <r>
      <rPr>
        <sz val="11"/>
        <rFont val="DejaVu Sans"/>
        <family val="2"/>
      </rPr>
      <t>②には、①のうち要介護度が</t>
    </r>
    <r>
      <rPr>
        <b/>
        <sz val="11"/>
        <color indexed="10"/>
        <rFont val="DejaVu Sans"/>
        <family val="2"/>
      </rPr>
      <t>前回認定から</t>
    </r>
    <r>
      <rPr>
        <sz val="11"/>
        <rFont val="DejaVu Sans"/>
        <family val="2"/>
      </rPr>
      <t>改善した入所者の人数を記載する。</t>
    </r>
  </si>
  <si>
    <t>特養の入所前に認定を受けた者、特養の退所後に認定を受けた者は含めない。</t>
  </si>
  <si>
    <t>【要介護度の改善】</t>
  </si>
  <si>
    <t>令和２年度中に要介護状態の
再認定を受けた入所者数</t>
  </si>
  <si>
    <t>左記のうち、要介護度が
改善した入所者の人数</t>
  </si>
  <si>
    <r>
      <rPr>
        <b/>
        <u val="single"/>
        <sz val="12"/>
        <rFont val="HGｺﾞｼｯｸM"/>
        <family val="3"/>
      </rPr>
      <t>&lt;</t>
    </r>
    <r>
      <rPr>
        <b/>
        <u val="single"/>
        <sz val="12"/>
        <rFont val="DejaVu Sans"/>
        <family val="2"/>
      </rPr>
      <t>令和２年度中に再認定を受けた入所者</t>
    </r>
    <r>
      <rPr>
        <b/>
        <u val="single"/>
        <sz val="12"/>
        <rFont val="HGｺﾞｼｯｸM"/>
        <family val="3"/>
      </rPr>
      <t>&gt;</t>
    </r>
  </si>
  <si>
    <t>年齢</t>
  </si>
  <si>
    <t>前回要介護度</t>
  </si>
  <si>
    <t>今回要介護度</t>
  </si>
  <si>
    <t>改善</t>
  </si>
  <si>
    <t>要介護認定の有効期間
の開始日</t>
  </si>
  <si>
    <t>－</t>
  </si>
  <si>
    <t>・評価加算様式２－１４別添１</t>
  </si>
  <si>
    <t>看取り介護研修の実施</t>
  </si>
  <si>
    <t>１　看取り介護にかかる研修の実施状況（令和３年３月末時点）</t>
  </si>
  <si>
    <t>令和２年４月１日から令和３年３月３１日までの看取り介護にかかる研修実施回数　</t>
  </si>
  <si>
    <t>回</t>
  </si>
  <si>
    <t>①については回数を入力すること（その他は自動計算）。</t>
  </si>
  <si>
    <t>看取り介護にかかる研修の実施記録</t>
  </si>
  <si>
    <t>【看取り介護研修の実施】</t>
  </si>
  <si>
    <t>１．看取り介護に関する研修実施（３回以上実施した場合は、そのうちの２回分を記載してください。）</t>
  </si>
  <si>
    <t>研修年月日</t>
  </si>
  <si>
    <t>研修名・内容（※）</t>
  </si>
  <si>
    <t>受講者数</t>
  </si>
  <si>
    <t>（※）研修名から内容を推測できない場合は、内容を記載してください。</t>
  </si>
  <si>
    <t>・評価加算様式２－１５別添１</t>
  </si>
  <si>
    <t>１　他の社会福祉法等との連携による人材育成（令和３年３月末時点）</t>
  </si>
  <si>
    <t>他の法人が運営する福祉施設や介護保険事業所と連携した研修や人材交流を企画して実施した回数。
※ただし、他の研修機関が企画して実施する研修等への参加を除く。</t>
  </si>
  <si>
    <t>延べ</t>
  </si>
  <si>
    <t>研修や人材交流の実施記録</t>
  </si>
  <si>
    <t>評価加算様式２－１５別添１</t>
  </si>
  <si>
    <t>【他の社会福祉法人等との連携による人材育成】</t>
  </si>
  <si>
    <t>１．他の社会福祉法人等と連携した研修や人材交流の実施について（６回以上行った場合は、そのうちの５回分を記載してください。）</t>
  </si>
  <si>
    <t>実施年月日</t>
  </si>
  <si>
    <t>実施主体</t>
  </si>
  <si>
    <t>連携先</t>
  </si>
  <si>
    <t>種別</t>
  </si>
  <si>
    <t>内容</t>
  </si>
  <si>
    <t>研修</t>
  </si>
  <si>
    <t>人材交流</t>
  </si>
  <si>
    <t>・評価加算様式２－１６別添１</t>
  </si>
  <si>
    <t>次世代への介護の魅力発信</t>
  </si>
  <si>
    <t>１　次世代への介護の魅力発信（令和３年３月末時点）</t>
  </si>
  <si>
    <t>職場体験等による小学校・中学校・高校の
児童・生徒の受入れ実績　</t>
  </si>
  <si>
    <t>校</t>
  </si>
  <si>
    <t>令和２年４月１日から令和３年３月３１日までに受け入れた学校数を記入す</t>
  </si>
  <si>
    <t>ること。</t>
  </si>
  <si>
    <t>受入れの実績がわかる資料</t>
  </si>
  <si>
    <t>評価加算様式２－１６別添１</t>
  </si>
  <si>
    <t>【次世代への介護の魅力発信】</t>
  </si>
  <si>
    <t>１．次世代への介護の魅力発信について（受入実績が１回以上あれば対象となりますが、複数回受け入れて
　　いる場合は、３回分までを記載してください。）</t>
  </si>
  <si>
    <t>期間</t>
  </si>
  <si>
    <t>団体名</t>
  </si>
  <si>
    <t>・評価加算様式２－１７別添１</t>
  </si>
  <si>
    <t>１　講座・サロン等の開催の状況（令和３年３月末時点）</t>
  </si>
  <si>
    <t>施設の職員が主体となり、近隣の高齢者に対する配食サービスを実施した回数　
※ただし、他の事業や制度に補助されている場合や併設している地域包括支援センターが主催している場合を除く。</t>
  </si>
  <si>
    <t>施設の職員が主体となり、介護予防教室・地域サロン・家族介護教室・認知症カフェ・子供食堂・会食サービス等を主催した回数　
※ただし、他の事業や制度に補助されている場合や併設している地域包括支援センターが主催している場合を除く。</t>
  </si>
  <si>
    <t>①、②については回数を入力すること（その他は自動計算）。</t>
  </si>
  <si>
    <t xml:space="preserve"> 〇  配食サービスや講座・サロン等の実施記録</t>
  </si>
  <si>
    <t>【講座・サロン等の開催】</t>
  </si>
  <si>
    <t>１．配食サービスの実施について</t>
  </si>
  <si>
    <t>実施日数</t>
  </si>
  <si>
    <t>（内訳）</t>
  </si>
  <si>
    <t>実施月</t>
  </si>
  <si>
    <t>延べ人数</t>
  </si>
  <si>
    <t>補助の有無</t>
  </si>
  <si>
    <t>４月</t>
  </si>
  <si>
    <t>５月</t>
  </si>
  <si>
    <t>６月</t>
  </si>
  <si>
    <t>７月</t>
  </si>
  <si>
    <t>８月</t>
  </si>
  <si>
    <t>９月</t>
  </si>
  <si>
    <t>１０月</t>
  </si>
  <si>
    <t>１１月</t>
  </si>
  <si>
    <t>１２月</t>
  </si>
  <si>
    <t>１月</t>
  </si>
  <si>
    <t>２月</t>
  </si>
  <si>
    <t>３月</t>
  </si>
  <si>
    <t>２．講座・サロン等の開催について（７回以上行った場合は、そのうちの６回分を記載してください。）</t>
  </si>
  <si>
    <t>開催回数</t>
  </si>
  <si>
    <t>施設職員主体となって開催した
場合に「〇」</t>
  </si>
  <si>
    <t>講座・サロン等の詳細</t>
  </si>
  <si>
    <t>適否</t>
  </si>
  <si>
    <t>介護予防教室</t>
  </si>
  <si>
    <t>主な対象者</t>
  </si>
  <si>
    <t>補助の
有無</t>
  </si>
  <si>
    <t>地域サロン</t>
  </si>
  <si>
    <t>適</t>
  </si>
  <si>
    <t>認知症カフェ</t>
  </si>
  <si>
    <t>子供食堂</t>
  </si>
  <si>
    <t>会食サービス</t>
  </si>
  <si>
    <t>・評価加算様式２－１８別添１</t>
  </si>
  <si>
    <t>地域の高齢者の活動の場の提供</t>
  </si>
  <si>
    <t>１　地域の高齢者の活動の場の提供　（令和３年３月末時点）</t>
  </si>
  <si>
    <t>施設の職員が調整して、地域の高齢者等の団体に対し、介護予防活動や生きがい活動等の場を提供した回数　
※ただし、他の事業や制度により補助されている場合を除く。</t>
  </si>
  <si>
    <t>〇 提供した日時や地域高齢者等の団体名等がわかる資料</t>
  </si>
  <si>
    <t>評価加算様式２－１８別添１</t>
  </si>
  <si>
    <t>【地域の高齢者の活動の場の提供】</t>
  </si>
  <si>
    <t>１．地域の高齢者の活動の場の提供について（４回以上行った場合は、そのうちの３回分を記載してください。）</t>
  </si>
  <si>
    <t>提供先</t>
  </si>
  <si>
    <t>目的</t>
  </si>
  <si>
    <t>活動内容</t>
  </si>
  <si>
    <t>場所</t>
  </si>
  <si>
    <t>家族介護教室</t>
  </si>
  <si>
    <t>・評価加算様式２－１９別添１</t>
  </si>
  <si>
    <t>１　感染症対策の徹底　（令和３年３月末時点）</t>
  </si>
  <si>
    <t>感染症予防・感染症拡大予防に関する研修を実施した回数　</t>
  </si>
  <si>
    <t>〇 感染症に関する研修を実施したことがわかる資料</t>
  </si>
  <si>
    <t>【感染症対策の徹底】</t>
  </si>
  <si>
    <t>１．感染症対策研修の実施（４回以上実施した場合は、そのうちの３回分を記載してください。）</t>
  </si>
  <si>
    <t>研修名又は内容（※）</t>
  </si>
  <si>
    <t>・評価加算様式２－２０別添１</t>
  </si>
  <si>
    <r>
      <rPr>
        <sz val="11"/>
        <rFont val="DejaVu Sans"/>
        <family val="2"/>
      </rPr>
      <t>１　介護職員へのメンタルケア対策強化の実施（</t>
    </r>
    <r>
      <rPr>
        <u val="single"/>
        <sz val="11"/>
        <color indexed="10"/>
        <rFont val="DejaVu Sans"/>
        <family val="2"/>
      </rPr>
      <t>令和３年３月末時点</t>
    </r>
    <r>
      <rPr>
        <sz val="11"/>
        <rFont val="DejaVu Sans"/>
        <family val="2"/>
      </rPr>
      <t>）</t>
    </r>
  </si>
  <si>
    <t>感染症対策により、精神的負担が高まっていることを鑑み、介護職員のメンタルケア対策を強化している。</t>
  </si>
  <si>
    <t>強化している。</t>
  </si>
  <si>
    <t>強化していない。</t>
  </si>
  <si>
    <t>メンタルケア対策を強化し、実施したことがわかる資料</t>
  </si>
  <si>
    <t>メンタルケア対策の実施記録</t>
  </si>
  <si>
    <t>評価加算様式２－２０別添１</t>
  </si>
  <si>
    <t>【介護職員のメンタルケア対策の強化】</t>
  </si>
  <si>
    <t>１．介護職員のメンタルケア対策の強化について</t>
  </si>
  <si>
    <t>メンタルケア対策</t>
  </si>
  <si>
    <t>概要</t>
  </si>
  <si>
    <t>・評価加算様式２－２１別添１</t>
  </si>
  <si>
    <r>
      <rPr>
        <sz val="11"/>
        <rFont val="DejaVu Sans"/>
        <family val="2"/>
      </rPr>
      <t>１　利用者・家族に配慮した面会等の実施（</t>
    </r>
    <r>
      <rPr>
        <u val="single"/>
        <sz val="11"/>
        <color indexed="10"/>
        <rFont val="DejaVu Sans"/>
        <family val="2"/>
      </rPr>
      <t>令和３年３月末時点</t>
    </r>
    <r>
      <rPr>
        <sz val="11"/>
        <rFont val="DejaVu Sans"/>
        <family val="2"/>
      </rPr>
      <t>）</t>
    </r>
  </si>
  <si>
    <t>面会の実施にあたり、３密や飛沫の回避、手指消毒、検温等を徹底する体制を整え、適切な感染症対策を講じている。または、オンライン面会の実施にあたり、職員が操作等の支援を行っている。</t>
  </si>
  <si>
    <t>　　講じている。・
　　行っている。</t>
  </si>
  <si>
    <t>対策や支援を行っていない。</t>
  </si>
  <si>
    <t>面会の実施にあたり、適切な感染対策を講じていることがわかる資料</t>
  </si>
  <si>
    <t>オンライン面会の実施にあたり、職員が操作等の支援を行っていることがわかる資料</t>
  </si>
  <si>
    <t>評価加算様式２－２１別添１</t>
  </si>
  <si>
    <t>【利用者・家族に配慮した面会等の実施】</t>
  </si>
  <si>
    <t>１．利用者・家族に配慮した面会等の実施</t>
  </si>
  <si>
    <r>
      <rPr>
        <sz val="11"/>
        <rFont val="HGｺﾞｼｯｸM"/>
        <family val="3"/>
      </rPr>
      <t>(</t>
    </r>
    <r>
      <rPr>
        <sz val="11"/>
        <rFont val="DejaVu Sans"/>
        <family val="2"/>
      </rPr>
      <t>１</t>
    </r>
    <r>
      <rPr>
        <sz val="11"/>
        <rFont val="HGｺﾞｼｯｸM"/>
        <family val="3"/>
      </rPr>
      <t>)</t>
    </r>
    <r>
      <rPr>
        <sz val="11"/>
        <rFont val="DejaVu Sans"/>
        <family val="2"/>
      </rPr>
      <t>面会を実施する上で配慮していること</t>
    </r>
  </si>
  <si>
    <t>実施内容</t>
  </si>
  <si>
    <r>
      <rPr>
        <sz val="11"/>
        <rFont val="HGｺﾞｼｯｸM"/>
        <family val="3"/>
      </rPr>
      <t>(</t>
    </r>
    <r>
      <rPr>
        <sz val="11"/>
        <rFont val="DejaVu Sans"/>
        <family val="2"/>
      </rPr>
      <t>２</t>
    </r>
    <r>
      <rPr>
        <sz val="11"/>
        <rFont val="HGｺﾞｼｯｸM"/>
        <family val="3"/>
      </rPr>
      <t>)</t>
    </r>
    <r>
      <rPr>
        <sz val="11"/>
        <rFont val="DejaVu Sans"/>
        <family val="2"/>
      </rPr>
      <t>オンライン面会を実施する上で配慮していること</t>
    </r>
  </si>
  <si>
    <t>・評価加算様式２－２２別添１</t>
  </si>
  <si>
    <r>
      <rPr>
        <sz val="14"/>
        <rFont val="DejaVu Sans"/>
        <family val="2"/>
      </rPr>
      <t>事業継続計画（</t>
    </r>
    <r>
      <rPr>
        <sz val="14"/>
        <rFont val="HGｺﾞｼｯｸM"/>
        <family val="3"/>
      </rPr>
      <t>BCP</t>
    </r>
    <r>
      <rPr>
        <sz val="14"/>
        <rFont val="DejaVu Sans"/>
        <family val="2"/>
      </rPr>
      <t>）の見直し</t>
    </r>
  </si>
  <si>
    <r>
      <rPr>
        <sz val="11"/>
        <rFont val="DejaVu Sans"/>
        <family val="2"/>
      </rPr>
      <t>１　事業継続計画（</t>
    </r>
    <r>
      <rPr>
        <sz val="11"/>
        <rFont val="HGｺﾞｼｯｸM"/>
        <family val="3"/>
      </rPr>
      <t>BCP</t>
    </r>
    <r>
      <rPr>
        <sz val="11"/>
        <rFont val="DejaVu Sans"/>
        <family val="2"/>
      </rPr>
      <t>）の見直し（</t>
    </r>
    <r>
      <rPr>
        <u val="single"/>
        <sz val="11"/>
        <color indexed="10"/>
        <rFont val="DejaVu Sans"/>
        <family val="2"/>
      </rPr>
      <t>令和３年３月末時点</t>
    </r>
    <r>
      <rPr>
        <sz val="11"/>
        <rFont val="DejaVu Sans"/>
        <family val="2"/>
      </rPr>
      <t>）</t>
    </r>
  </si>
  <si>
    <r>
      <rPr>
        <sz val="11"/>
        <rFont val="DejaVu Sans"/>
        <family val="2"/>
      </rPr>
      <t>事業継続計画（</t>
    </r>
    <r>
      <rPr>
        <sz val="11"/>
        <rFont val="HGｺﾞｼｯｸM"/>
        <family val="3"/>
      </rPr>
      <t>BCP</t>
    </r>
    <r>
      <rPr>
        <sz val="11"/>
        <rFont val="DejaVu Sans"/>
        <family val="2"/>
      </rPr>
      <t>）を見直し、新興感染症の発生に伴う対応を盛り込んでいる。</t>
    </r>
  </si>
  <si>
    <t>策定している。</t>
  </si>
  <si>
    <r>
      <rPr>
        <sz val="11"/>
        <color indexed="55"/>
        <rFont val="DejaVu Sans"/>
        <family val="2"/>
      </rPr>
      <t>策定していない。
又は他の災害時における</t>
    </r>
    <r>
      <rPr>
        <sz val="11"/>
        <color indexed="55"/>
        <rFont val="HGｺﾞｼｯｸM"/>
        <family val="3"/>
      </rPr>
      <t>BCP</t>
    </r>
    <r>
      <rPr>
        <sz val="11"/>
        <color indexed="55"/>
        <rFont val="DejaVu Sans"/>
        <family val="2"/>
      </rPr>
      <t>に感染対策を盛り込んでいる。</t>
    </r>
  </si>
  <si>
    <r>
      <rPr>
        <b/>
        <sz val="14"/>
        <color indexed="10"/>
        <rFont val="DejaVu Sans"/>
        <family val="2"/>
      </rPr>
      <t>新興感染症の発生を想定した事業継続計画（</t>
    </r>
    <r>
      <rPr>
        <b/>
        <sz val="14"/>
        <color indexed="10"/>
        <rFont val="HGｺﾞｼｯｸM"/>
        <family val="3"/>
      </rPr>
      <t>BCP</t>
    </r>
    <r>
      <rPr>
        <b/>
        <sz val="14"/>
        <color indexed="10"/>
        <rFont val="DejaVu Sans"/>
        <family val="2"/>
      </rPr>
      <t>）を
策定していることがわかる資料</t>
    </r>
  </si>
  <si>
    <t>評価加算様式２－２２別添１</t>
  </si>
  <si>
    <r>
      <rPr>
        <sz val="14"/>
        <rFont val="DejaVu Sans"/>
        <family val="2"/>
      </rPr>
      <t>【事業継続計画（</t>
    </r>
    <r>
      <rPr>
        <sz val="14"/>
        <rFont val="HGP創英角ﾎﾟｯﾌﾟ体"/>
        <family val="3"/>
      </rPr>
      <t>BCP</t>
    </r>
    <r>
      <rPr>
        <sz val="14"/>
        <rFont val="DejaVu Sans"/>
        <family val="2"/>
      </rPr>
      <t>）の見直し】</t>
    </r>
  </si>
  <si>
    <r>
      <rPr>
        <sz val="11"/>
        <rFont val="DejaVu Sans"/>
        <family val="2"/>
      </rPr>
      <t>１．事業継続計画（</t>
    </r>
    <r>
      <rPr>
        <sz val="11"/>
        <rFont val="HGｺﾞｼｯｸM"/>
        <family val="3"/>
      </rPr>
      <t>BCP</t>
    </r>
    <r>
      <rPr>
        <sz val="11"/>
        <rFont val="DejaVu Sans"/>
        <family val="2"/>
      </rPr>
      <t>）の見直しの実施</t>
    </r>
  </si>
  <si>
    <r>
      <rPr>
        <b/>
        <sz val="14"/>
        <rFont val="DejaVu Sans"/>
        <family val="2"/>
      </rPr>
      <t>事業継続計画（</t>
    </r>
    <r>
      <rPr>
        <b/>
        <sz val="14"/>
        <rFont val="HGｺﾞｼｯｸM"/>
        <family val="3"/>
      </rPr>
      <t>BCP</t>
    </r>
    <r>
      <rPr>
        <b/>
        <sz val="14"/>
        <rFont val="DejaVu Sans"/>
        <family val="2"/>
      </rPr>
      <t>）の見直し</t>
    </r>
  </si>
  <si>
    <t>改訂箇所</t>
  </si>
  <si>
    <t>具体的な内容</t>
  </si>
  <si>
    <t>評価加算
変更協議様式２</t>
  </si>
  <si>
    <t>評価加算
変更様式２－１</t>
  </si>
  <si>
    <t>数値は「評価加算変更様式２－１別添１」を入力することにより自動的に入力される。</t>
  </si>
  <si>
    <t>・評価加算変更様式２－１別添１</t>
  </si>
  <si>
    <t>評価加算変更様式２－１別添１</t>
  </si>
  <si>
    <t>※添付する挙証資料（令和２年度評価加算変更協議時）</t>
  </si>
  <si>
    <t>・評価加算変更様式２－２別添１</t>
  </si>
  <si>
    <t>評価加算
変更様式２－２</t>
  </si>
  <si>
    <t>評価加算変更様式２－２別添１</t>
  </si>
  <si>
    <t>・評価加算変更様式２－３別添１</t>
  </si>
  <si>
    <t>評価加算
変更様式２－３</t>
  </si>
  <si>
    <t>①、②は「評価加算変更様式２－３別添１」を入力することで自動入力されます。</t>
  </si>
  <si>
    <t>評価加算変更様式２－３別添１</t>
  </si>
  <si>
    <t>※添付する挙証資料（令和３年度実績報告時）</t>
  </si>
  <si>
    <t>評価加算
変更様式２－４</t>
  </si>
  <si>
    <t>評価加算
変更様式２－５</t>
  </si>
  <si>
    <t>・評価加算変更様式２－５別添１</t>
  </si>
  <si>
    <t>評価加算変更様式２－５別添１</t>
  </si>
  <si>
    <t>※添付する挙証資料(令和３年度実績報告時）</t>
  </si>
  <si>
    <t>評価加算
変更様式２－６</t>
  </si>
  <si>
    <t>評価加算様式２-６別添１</t>
  </si>
  <si>
    <t>評価加算
変更様式２－７</t>
  </si>
  <si>
    <t>評価加算様式２-７別添１</t>
  </si>
  <si>
    <t>評価加算
変更様式２－８</t>
  </si>
  <si>
    <t>評価加算様式２-８別添１</t>
  </si>
  <si>
    <t>評価加算
変更様式２－９</t>
  </si>
  <si>
    <t>加算協議様式２-９別添１</t>
  </si>
  <si>
    <t>評価加算
変更様式２－１０</t>
  </si>
  <si>
    <t>評価加算様式２-１０別添１</t>
  </si>
  <si>
    <t>評価加算
変更様式２－１１</t>
  </si>
  <si>
    <t>・評価加算変更様式別添１</t>
  </si>
  <si>
    <t>評価加算変更様式２-１１別添１</t>
  </si>
  <si>
    <t>評価加算
変更様式２－１２</t>
  </si>
  <si>
    <t>評価加算
変更様式２－１３</t>
  </si>
  <si>
    <t>評価加算様式２-１３別添１</t>
  </si>
  <si>
    <t>評価加算
変更様式２－１４</t>
  </si>
  <si>
    <t>評価加算様式２-１４別添１</t>
  </si>
  <si>
    <t>評価加算
変更様式２－１５</t>
  </si>
  <si>
    <t>評価加算
変更様式２－１６</t>
  </si>
  <si>
    <t>評価加算
変更様式２－１７</t>
  </si>
  <si>
    <t>評価加算様式２-１７別添１</t>
  </si>
  <si>
    <t>評価加算
変更様式２－１８</t>
  </si>
  <si>
    <t>評価加算
変更様式２－１９</t>
  </si>
  <si>
    <t>評価加算様式２-１９別添１</t>
  </si>
  <si>
    <t>評価加算
変更様式２－２０</t>
  </si>
  <si>
    <t>評価加算
変更様式２－２１</t>
  </si>
  <si>
    <t>評価加算
変更様式２－２２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</si>
</sst>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_ "/>
    <numFmt numFmtId="179" formatCode="0.0%"/>
    <numFmt numFmtId="180" formatCode="#,##0.0&quot;人&quot;"/>
    <numFmt numFmtId="181" formatCode="#,##0.0_ "/>
    <numFmt numFmtId="182" formatCode="m/d/yyyy"/>
    <numFmt numFmtId="183" formatCode="#,##0&quot;人&quot;"/>
    <numFmt numFmtId="184" formatCode="ggge&quot;年&quot;m&quot;月&quot;d&quot;日&quot;;@"/>
    <numFmt numFmtId="185" formatCode="0_);[Red]\(0\)"/>
    <numFmt numFmtId="186" formatCode="#,##0&quot;円&quot;"/>
    <numFmt numFmtId="187" formatCode="0.0_ "/>
    <numFmt numFmtId="188" formatCode="#,##0&quot;歳&quot;"/>
    <numFmt numFmtId="189" formatCode="#,##0&quot;日&quot;"/>
  </numFmts>
  <fonts count="138">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1"/>
      <name val="HGｺﾞｼｯｸM"/>
      <family val="3"/>
    </font>
    <font>
      <sz val="14"/>
      <name val="DejaVu Sans"/>
      <family val="2"/>
    </font>
    <font>
      <sz val="14"/>
      <name val="HGｺﾞｼｯｸM"/>
      <family val="3"/>
    </font>
    <font>
      <sz val="11"/>
      <color indexed="10"/>
      <name val="HGP創英角ﾎﾟｯﾌﾟ体"/>
      <family val="3"/>
    </font>
    <font>
      <sz val="11"/>
      <name val="HGP創英角ﾎﾟｯﾌﾟ体"/>
      <family val="3"/>
    </font>
    <font>
      <sz val="11"/>
      <color indexed="9"/>
      <name val="HGｺﾞｼｯｸM"/>
      <family val="3"/>
    </font>
    <font>
      <sz val="11"/>
      <name val="DejaVu Sans"/>
      <family val="2"/>
    </font>
    <font>
      <sz val="11"/>
      <color indexed="10"/>
      <name val="DejaVu Sans"/>
      <family val="2"/>
    </font>
    <font>
      <sz val="11"/>
      <color indexed="55"/>
      <name val="HGｺﾞｼｯｸM"/>
      <family val="3"/>
    </font>
    <font>
      <sz val="11"/>
      <color indexed="55"/>
      <name val="DejaVu Sans"/>
      <family val="2"/>
    </font>
    <font>
      <sz val="12"/>
      <name val="HGｺﾞｼｯｸM"/>
      <family val="3"/>
    </font>
    <font>
      <sz val="12"/>
      <name val="DejaVu Sans"/>
      <family val="2"/>
    </font>
    <font>
      <b/>
      <u val="single"/>
      <sz val="11"/>
      <color indexed="10"/>
      <name val="DejaVu Sans"/>
      <family val="2"/>
    </font>
    <font>
      <sz val="11"/>
      <color indexed="9"/>
      <name val="DejaVu Sans"/>
      <family val="2"/>
    </font>
    <font>
      <b/>
      <u val="single"/>
      <sz val="14"/>
      <color indexed="10"/>
      <name val="DejaVu Sans"/>
      <family val="2"/>
    </font>
    <font>
      <b/>
      <u val="single"/>
      <sz val="14"/>
      <color indexed="10"/>
      <name val="HGｺﾞｼｯｸM"/>
      <family val="3"/>
    </font>
    <font>
      <b/>
      <sz val="14"/>
      <color indexed="10"/>
      <name val="HGｺﾞｼｯｸM"/>
      <family val="3"/>
    </font>
    <font>
      <b/>
      <sz val="14"/>
      <color indexed="10"/>
      <name val="DejaVu Sans"/>
      <family val="2"/>
    </font>
    <font>
      <b/>
      <sz val="12"/>
      <color indexed="10"/>
      <name val="DejaVu Sans"/>
      <family val="2"/>
    </font>
    <font>
      <sz val="14"/>
      <name val="HGP創英角ﾎﾟｯﾌﾟ体"/>
      <family val="3"/>
    </font>
    <font>
      <sz val="14"/>
      <name val="ＭＳ Ｐゴシック"/>
      <family val="3"/>
    </font>
    <font>
      <b/>
      <sz val="14"/>
      <name val="DejaVu Sans"/>
      <family val="2"/>
    </font>
    <font>
      <sz val="16"/>
      <name val="ＭＳ Ｐゴシック"/>
      <family val="3"/>
    </font>
    <font>
      <b/>
      <sz val="11"/>
      <name val="ＭＳ Ｐゴシック"/>
      <family val="3"/>
    </font>
    <font>
      <sz val="12"/>
      <name val="ＭＳ Ｐゴシック"/>
      <family val="3"/>
    </font>
    <font>
      <sz val="8"/>
      <name val="DejaVu Sans"/>
      <family val="2"/>
    </font>
    <font>
      <sz val="10"/>
      <name val="ＭＳ Ｐゴシック"/>
      <family val="3"/>
    </font>
    <font>
      <sz val="10"/>
      <name val="DejaVu Sans"/>
      <family val="2"/>
    </font>
    <font>
      <sz val="9"/>
      <name val="DejaVu Sans"/>
      <family val="2"/>
    </font>
    <font>
      <b/>
      <sz val="11"/>
      <name val="DejaVu Sans"/>
      <family val="2"/>
    </font>
    <font>
      <sz val="11"/>
      <color indexed="23"/>
      <name val="DejaVu Sans"/>
      <family val="2"/>
    </font>
    <font>
      <sz val="16"/>
      <name val="HGｺﾞｼｯｸM"/>
      <family val="3"/>
    </font>
    <font>
      <sz val="16"/>
      <name val="DejaVu Sans"/>
      <family val="2"/>
    </font>
    <font>
      <sz val="10"/>
      <name val="HGｺﾞｼｯｸM"/>
      <family val="3"/>
    </font>
    <font>
      <sz val="9"/>
      <name val="HGｺﾞｼｯｸM"/>
      <family val="3"/>
    </font>
    <font>
      <sz val="18"/>
      <name val="メイリオ"/>
      <family val="3"/>
    </font>
    <font>
      <sz val="11"/>
      <name val="メイリオ"/>
      <family val="3"/>
    </font>
    <font>
      <u val="single"/>
      <sz val="9"/>
      <name val="DejaVu Sans"/>
      <family val="2"/>
    </font>
    <font>
      <u val="single"/>
      <sz val="9"/>
      <color indexed="10"/>
      <name val="DejaVu Sans"/>
      <family val="2"/>
    </font>
    <font>
      <u val="single"/>
      <sz val="9"/>
      <color indexed="10"/>
      <name val="HGｺﾞｼｯｸM"/>
      <family val="3"/>
    </font>
    <font>
      <u val="single"/>
      <sz val="11"/>
      <color indexed="10"/>
      <name val="DejaVu Sans"/>
      <family val="2"/>
    </font>
    <font>
      <sz val="11"/>
      <color indexed="55"/>
      <name val="ＭＳ Ｐゴシック"/>
      <family val="3"/>
    </font>
    <font>
      <sz val="11"/>
      <color indexed="10"/>
      <name val="HGｺﾞｼｯｸM"/>
      <family val="3"/>
    </font>
    <font>
      <b/>
      <u val="single"/>
      <sz val="11"/>
      <name val="DejaVu Sans"/>
      <family val="2"/>
    </font>
    <font>
      <b/>
      <sz val="9"/>
      <name val="DejaVu Sans"/>
      <family val="2"/>
    </font>
    <font>
      <sz val="11"/>
      <name val="HGSｺﾞｼｯｸM"/>
      <family val="3"/>
    </font>
    <font>
      <sz val="14"/>
      <color indexed="55"/>
      <name val="DejaVu Sans"/>
      <family val="2"/>
    </font>
    <font>
      <sz val="9"/>
      <name val="ＭＳ Ｐゴシック"/>
      <family val="3"/>
    </font>
    <font>
      <b/>
      <sz val="11"/>
      <name val="HGｺﾞｼｯｸM"/>
      <family val="3"/>
    </font>
    <font>
      <b/>
      <sz val="9"/>
      <name val="HGｺﾞｼｯｸM"/>
      <family val="3"/>
    </font>
    <font>
      <sz val="11"/>
      <color indexed="8"/>
      <name val="HGP創英角ﾎﾟｯﾌﾟ体"/>
      <family val="3"/>
    </font>
    <font>
      <b/>
      <u val="single"/>
      <sz val="11"/>
      <color indexed="10"/>
      <name val="HGｺﾞｼｯｸM"/>
      <family val="3"/>
    </font>
    <font>
      <b/>
      <sz val="11"/>
      <color indexed="10"/>
      <name val="DejaVu Sans"/>
      <family val="2"/>
    </font>
    <font>
      <b/>
      <sz val="11"/>
      <color indexed="10"/>
      <name val="HGｺﾞｼｯｸM"/>
      <family val="3"/>
    </font>
    <font>
      <u val="single"/>
      <sz val="11"/>
      <name val="DejaVu Sans"/>
      <family val="2"/>
    </font>
    <font>
      <sz val="11"/>
      <color indexed="9"/>
      <name val="ＭＳ Ｐゴシック"/>
      <family val="3"/>
    </font>
    <font>
      <sz val="11"/>
      <color indexed="23"/>
      <name val="HGｺﾞｼｯｸM"/>
      <family val="3"/>
    </font>
    <font>
      <u val="single"/>
      <sz val="11"/>
      <color indexed="12"/>
      <name val="ＭＳ Ｐゴシック"/>
      <family val="3"/>
    </font>
    <font>
      <b/>
      <i/>
      <u val="single"/>
      <sz val="12"/>
      <color indexed="10"/>
      <name val="DejaVu Sans"/>
      <family val="2"/>
    </font>
    <font>
      <sz val="16"/>
      <color indexed="10"/>
      <name val="HGｺﾞｼｯｸM"/>
      <family val="3"/>
    </font>
    <font>
      <sz val="16"/>
      <name val="HGP創英角ﾎﾟｯﾌﾟ体"/>
      <family val="3"/>
    </font>
    <font>
      <sz val="16"/>
      <name val="HGS創英角ﾎﾟｯﾌﾟ体"/>
      <family val="3"/>
    </font>
    <font>
      <b/>
      <sz val="14"/>
      <name val="HGｺﾞｼｯｸM"/>
      <family val="3"/>
    </font>
    <font>
      <b/>
      <sz val="11"/>
      <name val="HGP創英角ﾎﾟｯﾌﾟ体"/>
      <family val="3"/>
    </font>
    <font>
      <b/>
      <u val="single"/>
      <sz val="12"/>
      <name val="HGｺﾞｼｯｸM"/>
      <family val="3"/>
    </font>
    <font>
      <b/>
      <u val="single"/>
      <sz val="12"/>
      <name val="DejaVu Sans"/>
      <family val="2"/>
    </font>
    <font>
      <b/>
      <sz val="14"/>
      <name val="ＭＳ Ｐゴシック"/>
      <family val="3"/>
    </font>
    <font>
      <sz val="12"/>
      <name val="HGP創英角ﾎﾟｯﾌﾟ体"/>
      <family val="3"/>
    </font>
    <font>
      <sz val="14"/>
      <color indexed="55"/>
      <name val="ＭＳ Ｐゴシック"/>
      <family val="3"/>
    </font>
    <font>
      <b/>
      <sz val="12"/>
      <name val="DejaVu Sans"/>
      <family val="2"/>
    </font>
    <font>
      <sz val="18"/>
      <name val="HGｺﾞｼｯｸM"/>
      <family val="3"/>
    </font>
    <font>
      <sz val="12"/>
      <color indexed="55"/>
      <name val="ＭＳ Ｐゴシック"/>
      <family val="3"/>
    </font>
    <font>
      <sz val="12"/>
      <color indexed="55"/>
      <name val="DejaVu Sans"/>
      <family val="2"/>
    </font>
    <font>
      <strike/>
      <sz val="18"/>
      <color indexed="10"/>
      <name val="HGｺﾞｼｯｸM"/>
      <family val="3"/>
    </font>
    <font>
      <sz val="6"/>
      <name val="ＭＳ Ｐゴシック"/>
      <family val="3"/>
    </font>
    <font>
      <u val="single"/>
      <sz val="11"/>
      <color indexed="10"/>
      <name val="ＭＳ Ｐゴシック"/>
      <family val="3"/>
    </font>
    <font>
      <sz val="11"/>
      <name val="HGS創英角ﾎﾟｯﾌﾟ体"/>
      <family val="3"/>
    </font>
    <font>
      <b/>
      <sz val="12"/>
      <name val="HGP創英角ﾎﾟｯﾌﾟ体"/>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22"/>
      <name val="HGｺﾞｼｯｸM"/>
      <family val="3"/>
    </font>
    <font>
      <sz val="14"/>
      <color indexed="22"/>
      <name val="HGｺﾞｼｯｸM"/>
      <family val="3"/>
    </font>
    <font>
      <sz val="14"/>
      <color indexed="22"/>
      <name val="DejaVu Sans"/>
      <family val="2"/>
    </font>
    <font>
      <sz val="9"/>
      <name val="Meiryo UI"/>
      <family val="3"/>
    </font>
    <font>
      <b/>
      <sz val="14"/>
      <color indexed="9"/>
      <name val="游ゴシック"/>
      <family val="3"/>
    </font>
    <font>
      <b/>
      <sz val="16"/>
      <color indexed="8"/>
      <name val="游ゴシック"/>
      <family val="3"/>
    </font>
    <font>
      <b/>
      <sz val="12"/>
      <color indexed="9"/>
      <name val="游ゴシック"/>
      <family val="3"/>
    </font>
    <font>
      <b/>
      <sz val="12"/>
      <color indexed="8"/>
      <name val="游ゴシック"/>
      <family val="3"/>
    </font>
    <font>
      <b/>
      <sz val="14"/>
      <color indexed="8"/>
      <name val="游ゴシック"/>
      <family val="3"/>
    </font>
    <font>
      <b/>
      <sz val="1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24997000396251678"/>
      <name val="HGｺﾞｼｯｸM"/>
      <family val="3"/>
    </font>
    <font>
      <sz val="14"/>
      <color theme="2" tint="-0.24997000396251678"/>
      <name val="HGｺﾞｼｯｸM"/>
      <family val="3"/>
    </font>
    <font>
      <sz val="14"/>
      <color theme="2" tint="-0.24997000396251678"/>
      <name val="DejaVu Sans"/>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s>
  <borders count="136">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color indexed="63"/>
      </left>
      <right style="mediumDashDot">
        <color indexed="10"/>
      </right>
      <top>
        <color indexed="63"/>
      </top>
      <bottom>
        <color indexed="63"/>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double">
        <color indexed="8"/>
      </bottom>
    </border>
    <border>
      <left style="medium">
        <color indexed="8"/>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style="medium">
        <color indexed="8"/>
      </right>
      <top>
        <color indexed="63"/>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diagonalUp="1">
      <left style="medium">
        <color indexed="8"/>
      </left>
      <right style="medium">
        <color indexed="8"/>
      </right>
      <top style="medium">
        <color indexed="8"/>
      </top>
      <bottom style="medium">
        <color indexed="8"/>
      </bottom>
      <diagonal style="medium">
        <color indexed="8"/>
      </diagonal>
    </border>
    <border>
      <left style="thin">
        <color indexed="8"/>
      </left>
      <right style="thin">
        <color indexed="8"/>
      </right>
      <top style="thin">
        <color indexed="8"/>
      </top>
      <bottom style="thin">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double">
        <color indexed="8"/>
      </bottom>
    </border>
    <border>
      <left style="double">
        <color indexed="8"/>
      </left>
      <right style="double">
        <color indexed="8"/>
      </right>
      <top style="medium">
        <color indexed="8"/>
      </top>
      <bottom style="double">
        <color indexed="8"/>
      </bottom>
    </border>
    <border>
      <left style="double">
        <color indexed="8"/>
      </left>
      <right>
        <color indexed="63"/>
      </right>
      <top style="medium">
        <color indexed="8"/>
      </top>
      <bottom style="double">
        <color indexed="8"/>
      </bottom>
    </border>
    <border>
      <left style="thin">
        <color indexed="8"/>
      </left>
      <right>
        <color indexed="63"/>
      </right>
      <top style="medium">
        <color indexed="8"/>
      </top>
      <bottom style="double">
        <color indexed="8"/>
      </bottom>
    </border>
    <border>
      <left style="medium">
        <color indexed="8"/>
      </left>
      <right>
        <color indexed="63"/>
      </right>
      <top>
        <color indexed="63"/>
      </top>
      <bottom style="thin">
        <color indexed="8"/>
      </bottom>
    </border>
    <border>
      <left style="double">
        <color indexed="8"/>
      </left>
      <right style="double">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color indexed="63"/>
      </top>
      <bottom style="medium">
        <color indexed="8"/>
      </bottom>
    </border>
    <border diagonalUp="1">
      <left style="double">
        <color indexed="8"/>
      </left>
      <right style="double">
        <color indexed="8"/>
      </right>
      <top>
        <color indexed="63"/>
      </top>
      <bottom style="medium">
        <color indexed="8"/>
      </bottom>
      <diagonal style="thick">
        <color indexed="8"/>
      </diagonal>
    </border>
    <border>
      <left>
        <color indexed="63"/>
      </left>
      <right>
        <color indexed="63"/>
      </right>
      <top style="thin">
        <color indexed="8"/>
      </top>
      <bottom style="medium">
        <color indexed="8"/>
      </bottom>
    </border>
    <border>
      <left>
        <color indexed="63"/>
      </left>
      <right style="medium">
        <color indexed="8"/>
      </right>
      <top style="medium">
        <color indexed="8"/>
      </top>
      <bottom style="double">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style="thin">
        <color indexed="8"/>
      </left>
      <right style="medium">
        <color indexed="8"/>
      </right>
      <top>
        <color indexed="63"/>
      </top>
      <bottom style="double">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DashDot">
        <color indexed="10"/>
      </left>
      <right>
        <color indexed="63"/>
      </right>
      <top style="mediumDashDot">
        <color indexed="10"/>
      </top>
      <bottom>
        <color indexed="63"/>
      </bottom>
    </border>
    <border>
      <left style="mediumDashDot">
        <color indexed="10"/>
      </left>
      <right>
        <color indexed="63"/>
      </right>
      <top>
        <color indexed="63"/>
      </top>
      <bottom style="mediumDashDot">
        <color indexed="10"/>
      </bottom>
    </border>
    <border>
      <left style="medium"/>
      <right style="thin">
        <color indexed="8"/>
      </right>
      <top style="medium"/>
      <bottom style="double">
        <color indexed="8"/>
      </bottom>
    </border>
    <border>
      <left style="thin">
        <color indexed="8"/>
      </left>
      <right style="thin">
        <color indexed="8"/>
      </right>
      <top style="medium"/>
      <bottom style="double">
        <color indexed="8"/>
      </bottom>
    </border>
    <border>
      <left style="thin">
        <color indexed="8"/>
      </left>
      <right style="medium"/>
      <top style="medium"/>
      <bottom style="double">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DashDot">
        <color indexed="10"/>
      </left>
      <right>
        <color indexed="63"/>
      </right>
      <top>
        <color indexed="63"/>
      </top>
      <bottom>
        <color indexed="63"/>
      </bottom>
    </border>
    <border>
      <left style="thin">
        <color indexed="8"/>
      </left>
      <right>
        <color indexed="63"/>
      </right>
      <top>
        <color indexed="63"/>
      </top>
      <bottom style="medium"/>
    </border>
    <border>
      <left style="thin">
        <color indexed="8"/>
      </left>
      <right>
        <color indexed="63"/>
      </right>
      <top style="thin">
        <color indexed="8"/>
      </top>
      <bottom style="medium"/>
    </border>
    <border>
      <left style="medium">
        <color indexed="8"/>
      </left>
      <right style="medium">
        <color indexed="8"/>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medium">
        <color indexed="8"/>
      </bottom>
    </border>
    <border diagonalUp="1">
      <left style="thin">
        <color indexed="8"/>
      </left>
      <right>
        <color indexed="63"/>
      </right>
      <top>
        <color indexed="63"/>
      </top>
      <bottom style="medium">
        <color indexed="8"/>
      </bottom>
      <diagonal style="thin">
        <color indexed="8"/>
      </diagonal>
    </border>
    <border diagonalUp="1">
      <left style="thin">
        <color indexed="8"/>
      </left>
      <right style="thin">
        <color indexed="8"/>
      </right>
      <top>
        <color indexed="63"/>
      </top>
      <bottom style="medium">
        <color indexed="8"/>
      </bottom>
      <diagonal style="thin">
        <color indexed="8"/>
      </diagonal>
    </border>
    <border>
      <left style="medium">
        <color indexed="8"/>
      </left>
      <right style="double">
        <color indexed="8"/>
      </right>
      <top style="medium">
        <color indexed="8"/>
      </top>
      <bottom style="medium">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color indexed="63"/>
      </right>
      <top style="thin">
        <color indexed="8"/>
      </top>
      <bottom style="thin">
        <color indexed="8"/>
      </bottom>
    </border>
    <border diagonalUp="1">
      <left style="thin">
        <color indexed="8"/>
      </left>
      <right style="thin">
        <color indexed="8"/>
      </right>
      <top style="thin">
        <color indexed="8"/>
      </top>
      <bottom>
        <color indexed="63"/>
      </bottom>
      <diagonal style="thin">
        <color indexed="8"/>
      </diagonal>
    </border>
    <border>
      <left style="thin">
        <color indexed="8"/>
      </left>
      <right>
        <color indexed="63"/>
      </right>
      <top style="medium">
        <color indexed="8"/>
      </top>
      <bottom>
        <color indexed="63"/>
      </bottom>
    </border>
    <border>
      <left style="double">
        <color indexed="8"/>
      </left>
      <right style="double">
        <color indexed="8"/>
      </right>
      <top style="double">
        <color indexed="8"/>
      </top>
      <bottom style="double">
        <color indexed="8"/>
      </bottom>
    </border>
    <border>
      <left style="thin">
        <color indexed="8"/>
      </left>
      <right style="medium">
        <color indexed="8"/>
      </right>
      <top style="double">
        <color indexed="8"/>
      </top>
      <bottom style="medium">
        <color indexed="8"/>
      </bottom>
    </border>
    <border>
      <left style="medium">
        <color indexed="8"/>
      </left>
      <right style="double">
        <color indexed="8"/>
      </right>
      <top style="medium">
        <color indexed="8"/>
      </top>
      <bottom style="thin">
        <color indexed="8"/>
      </bottom>
    </border>
    <border>
      <left style="thin">
        <color indexed="8"/>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double">
        <color indexed="8"/>
      </top>
      <bottom style="thin">
        <color indexed="8"/>
      </bottom>
    </border>
    <border>
      <left>
        <color indexed="63"/>
      </left>
      <right style="thin">
        <color indexed="8"/>
      </right>
      <top>
        <color indexed="63"/>
      </top>
      <bottom style="thin">
        <color indexed="8"/>
      </bottom>
    </border>
    <border>
      <left>
        <color indexed="63"/>
      </left>
      <right>
        <color indexed="63"/>
      </right>
      <top style="double">
        <color indexed="8"/>
      </top>
      <bottom style="double">
        <color indexed="8"/>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thin">
        <color indexed="8"/>
      </left>
      <right style="thin">
        <color indexed="8"/>
      </right>
      <top style="medium"/>
      <bottom style="medium">
        <color indexed="8"/>
      </bottom>
    </border>
    <border>
      <left style="thin">
        <color indexed="8"/>
      </left>
      <right>
        <color indexed="63"/>
      </right>
      <top style="medium"/>
      <bottom style="thin">
        <color indexed="8"/>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176" fontId="0" fillId="0" borderId="0" applyBorder="0" applyProtection="0">
      <alignment vertical="center"/>
    </xf>
    <xf numFmtId="0" fontId="0" fillId="0" borderId="0">
      <alignment/>
      <protection/>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119" fillId="27" borderId="0" applyNumberFormat="0" applyBorder="0" applyAlignment="0" applyProtection="0"/>
    <xf numFmtId="0" fontId="119" fillId="28" borderId="0" applyNumberFormat="0" applyBorder="0" applyAlignment="0" applyProtection="0"/>
    <xf numFmtId="0" fontId="119" fillId="29" borderId="0" applyNumberFormat="0" applyBorder="0" applyAlignment="0" applyProtection="0"/>
    <xf numFmtId="0" fontId="119" fillId="30" borderId="0" applyNumberFormat="0" applyBorder="0" applyAlignment="0" applyProtection="0"/>
    <xf numFmtId="0" fontId="119" fillId="31" borderId="0" applyNumberFormat="0" applyBorder="0" applyAlignment="0" applyProtection="0"/>
    <xf numFmtId="0" fontId="119" fillId="32" borderId="0" applyNumberFormat="0" applyBorder="0" applyAlignment="0" applyProtection="0"/>
    <xf numFmtId="0" fontId="120" fillId="0" borderId="0" applyNumberFormat="0" applyFill="0" applyBorder="0" applyAlignment="0" applyProtection="0"/>
    <xf numFmtId="0" fontId="121" fillId="33" borderId="2" applyNumberFormat="0" applyAlignment="0" applyProtection="0"/>
    <xf numFmtId="0" fontId="122" fillId="34" borderId="0" applyNumberFormat="0" applyBorder="0" applyAlignment="0" applyProtection="0"/>
    <xf numFmtId="9" fontId="0" fillId="0" borderId="0" applyBorder="0" applyProtection="0">
      <alignment vertical="center"/>
    </xf>
    <xf numFmtId="0" fontId="70" fillId="0" borderId="0" applyBorder="0" applyProtection="0">
      <alignment vertical="center"/>
    </xf>
    <xf numFmtId="0" fontId="0" fillId="35" borderId="3" applyNumberFormat="0" applyFont="0" applyAlignment="0" applyProtection="0"/>
    <xf numFmtId="0" fontId="123" fillId="0" borderId="4" applyNumberFormat="0" applyFill="0" applyAlignment="0" applyProtection="0"/>
    <xf numFmtId="0" fontId="124" fillId="36" borderId="0" applyNumberFormat="0" applyBorder="0" applyAlignment="0" applyProtection="0"/>
    <xf numFmtId="0" fontId="125" fillId="37" borderId="5" applyNumberFormat="0" applyAlignment="0" applyProtection="0"/>
    <xf numFmtId="0" fontId="12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27" fillId="0" borderId="6" applyNumberFormat="0" applyFill="0" applyAlignment="0" applyProtection="0"/>
    <xf numFmtId="0" fontId="128" fillId="0" borderId="7" applyNumberFormat="0" applyFill="0" applyAlignment="0" applyProtection="0"/>
    <xf numFmtId="0" fontId="129" fillId="0" borderId="8" applyNumberFormat="0" applyFill="0" applyAlignment="0" applyProtection="0"/>
    <xf numFmtId="0" fontId="129" fillId="0" borderId="0" applyNumberFormat="0" applyFill="0" applyBorder="0" applyAlignment="0" applyProtection="0"/>
    <xf numFmtId="0" fontId="130" fillId="0" borderId="9" applyNumberFormat="0" applyFill="0" applyAlignment="0" applyProtection="0"/>
    <xf numFmtId="0" fontId="131" fillId="37" borderId="10" applyNumberFormat="0" applyAlignment="0" applyProtection="0"/>
    <xf numFmtId="0" fontId="13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33" fillId="38" borderId="5" applyNumberFormat="0" applyAlignment="0" applyProtection="0"/>
    <xf numFmtId="0" fontId="134" fillId="39" borderId="0" applyNumberFormat="0" applyBorder="0" applyAlignment="0" applyProtection="0"/>
  </cellStyleXfs>
  <cellXfs count="580">
    <xf numFmtId="0" fontId="0" fillId="0" borderId="0" xfId="0" applyAlignment="1">
      <alignment vertical="center"/>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6" fillId="0" borderId="0" xfId="0" applyFont="1" applyBorder="1" applyAlignment="1" applyProtection="1">
      <alignment vertical="center"/>
      <protection/>
    </xf>
    <xf numFmtId="0" fontId="17" fillId="0" borderId="0" xfId="0" applyFont="1" applyBorder="1" applyAlignment="1" applyProtection="1">
      <alignment horizontal="left" vertical="center"/>
      <protection/>
    </xf>
    <xf numFmtId="0" fontId="17" fillId="0" borderId="0" xfId="0" applyFont="1" applyBorder="1" applyAlignment="1" applyProtection="1">
      <alignment vertical="center"/>
      <protection/>
    </xf>
    <xf numFmtId="0" fontId="19" fillId="0" borderId="0" xfId="0" applyFont="1" applyAlignment="1" applyProtection="1">
      <alignment vertical="center"/>
      <protection/>
    </xf>
    <xf numFmtId="0" fontId="13" fillId="0" borderId="11"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14" xfId="0" applyFont="1" applyBorder="1" applyAlignment="1" applyProtection="1">
      <alignment vertical="center"/>
      <protection/>
    </xf>
    <xf numFmtId="0" fontId="13" fillId="0" borderId="15" xfId="0" applyFont="1" applyBorder="1" applyAlignment="1" applyProtection="1">
      <alignment vertical="center"/>
      <protection/>
    </xf>
    <xf numFmtId="0" fontId="21" fillId="0" borderId="0" xfId="0" applyFont="1" applyAlignment="1" applyProtection="1">
      <alignment vertical="center"/>
      <protection/>
    </xf>
    <xf numFmtId="0" fontId="22" fillId="0" borderId="0" xfId="0" applyFont="1" applyAlignment="1" applyProtection="1">
      <alignment vertical="center"/>
      <protection/>
    </xf>
    <xf numFmtId="0" fontId="18" fillId="0" borderId="0" xfId="0" applyFont="1" applyAlignment="1" applyProtection="1">
      <alignment vertical="center"/>
      <protection/>
    </xf>
    <xf numFmtId="0" fontId="26" fillId="0" borderId="0" xfId="0" applyFont="1" applyAlignment="1" applyProtection="1">
      <alignment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27" fillId="40" borderId="16" xfId="0" applyFont="1" applyFill="1" applyBorder="1" applyAlignment="1" applyProtection="1">
      <alignment vertical="center"/>
      <protection/>
    </xf>
    <xf numFmtId="0" fontId="29" fillId="40" borderId="17" xfId="0" applyFont="1" applyFill="1" applyBorder="1" applyAlignment="1" applyProtection="1">
      <alignment vertical="center"/>
      <protection/>
    </xf>
    <xf numFmtId="0" fontId="15" fillId="40" borderId="18" xfId="0" applyFont="1" applyFill="1" applyBorder="1" applyAlignment="1" applyProtection="1">
      <alignment vertical="center"/>
      <protection/>
    </xf>
    <xf numFmtId="0" fontId="29" fillId="40" borderId="19" xfId="0" applyFont="1" applyFill="1" applyBorder="1" applyAlignment="1" applyProtection="1">
      <alignment vertical="center"/>
      <protection/>
    </xf>
    <xf numFmtId="0" fontId="29" fillId="40" borderId="20" xfId="0" applyFont="1" applyFill="1" applyBorder="1" applyAlignment="1" applyProtection="1">
      <alignment vertical="center"/>
      <protection/>
    </xf>
    <xf numFmtId="0" fontId="30" fillId="40" borderId="20" xfId="0" applyFont="1" applyFill="1" applyBorder="1" applyAlignment="1" applyProtection="1">
      <alignment vertical="center"/>
      <protection/>
    </xf>
    <xf numFmtId="0" fontId="15" fillId="40" borderId="21" xfId="0" applyFont="1" applyFill="1" applyBorder="1" applyAlignment="1" applyProtection="1">
      <alignment vertical="center"/>
      <protection/>
    </xf>
    <xf numFmtId="0" fontId="13" fillId="40" borderId="21" xfId="0" applyFont="1" applyFill="1" applyBorder="1" applyAlignment="1" applyProtection="1">
      <alignment vertical="center"/>
      <protection/>
    </xf>
    <xf numFmtId="0" fontId="15" fillId="0" borderId="0" xfId="0" applyFont="1" applyAlignment="1" applyProtection="1">
      <alignment vertical="center"/>
      <protection/>
    </xf>
    <xf numFmtId="0" fontId="33" fillId="0" borderId="0" xfId="0" applyFont="1" applyAlignment="1">
      <alignment vertical="center"/>
    </xf>
    <xf numFmtId="0" fontId="14" fillId="0" borderId="0" xfId="0" applyFont="1" applyAlignment="1" applyProtection="1">
      <alignment vertical="center"/>
      <protection/>
    </xf>
    <xf numFmtId="0" fontId="15" fillId="0" borderId="0" xfId="0" applyFont="1" applyAlignment="1">
      <alignment vertical="center"/>
    </xf>
    <xf numFmtId="0" fontId="13" fillId="0" borderId="0" xfId="0" applyFont="1" applyAlignment="1">
      <alignment vertical="center"/>
    </xf>
    <xf numFmtId="0" fontId="22" fillId="0" borderId="0" xfId="0" applyFont="1" applyAlignment="1">
      <alignment vertical="center"/>
    </xf>
    <xf numFmtId="0" fontId="14" fillId="0" borderId="0" xfId="0" applyFont="1" applyAlignment="1">
      <alignment vertical="center"/>
    </xf>
    <xf numFmtId="0" fontId="29" fillId="40" borderId="0" xfId="0" applyFont="1" applyFill="1" applyBorder="1" applyAlignment="1" applyProtection="1">
      <alignment vertical="center"/>
      <protection/>
    </xf>
    <xf numFmtId="0" fontId="30" fillId="40" borderId="0" xfId="0" applyFont="1" applyFill="1" applyBorder="1" applyAlignment="1" applyProtection="1">
      <alignment vertical="center"/>
      <protection/>
    </xf>
    <xf numFmtId="0" fontId="15" fillId="40" borderId="22" xfId="0" applyFont="1" applyFill="1" applyBorder="1" applyAlignment="1" applyProtection="1">
      <alignment vertical="center"/>
      <protection/>
    </xf>
    <xf numFmtId="0" fontId="13" fillId="0" borderId="0" xfId="0" applyFont="1" applyAlignment="1">
      <alignment horizontal="center" vertical="center"/>
    </xf>
    <xf numFmtId="0" fontId="13" fillId="40" borderId="0" xfId="0" applyFont="1" applyFill="1" applyAlignment="1">
      <alignment vertical="center"/>
    </xf>
    <xf numFmtId="0" fontId="13" fillId="40" borderId="0" xfId="0" applyFont="1" applyFill="1" applyAlignment="1">
      <alignment horizontal="center" vertical="center"/>
    </xf>
    <xf numFmtId="0" fontId="13" fillId="40" borderId="0" xfId="0" applyFont="1" applyFill="1" applyAlignment="1">
      <alignment vertical="center"/>
    </xf>
    <xf numFmtId="0" fontId="19" fillId="41" borderId="23" xfId="0" applyFont="1" applyFill="1" applyBorder="1" applyAlignment="1">
      <alignment horizontal="center" vertical="center"/>
    </xf>
    <xf numFmtId="0" fontId="23" fillId="40" borderId="0" xfId="0" applyFont="1" applyFill="1" applyBorder="1" applyAlignment="1">
      <alignment vertical="center" wrapText="1"/>
    </xf>
    <xf numFmtId="0" fontId="24" fillId="40" borderId="0" xfId="0" applyFont="1" applyFill="1" applyAlignment="1">
      <alignment vertical="center"/>
    </xf>
    <xf numFmtId="49" fontId="46" fillId="40" borderId="24" xfId="0" applyNumberFormat="1" applyFont="1" applyFill="1" applyBorder="1" applyAlignment="1">
      <alignment horizontal="center" vertical="center" wrapText="1"/>
    </xf>
    <xf numFmtId="0" fontId="41" fillId="40" borderId="25" xfId="0" applyFont="1" applyFill="1" applyBorder="1" applyAlignment="1">
      <alignment vertical="center" wrapText="1"/>
    </xf>
    <xf numFmtId="0" fontId="48" fillId="40" borderId="26" xfId="0" applyFont="1" applyFill="1" applyBorder="1" applyAlignment="1">
      <alignment horizontal="center" vertical="center" wrapText="1"/>
    </xf>
    <xf numFmtId="0" fontId="48" fillId="0" borderId="27" xfId="0" applyFont="1" applyBorder="1" applyAlignment="1">
      <alignment horizontal="center" vertical="center"/>
    </xf>
    <xf numFmtId="49" fontId="46" fillId="40" borderId="28" xfId="0" applyNumberFormat="1" applyFont="1" applyFill="1" applyBorder="1" applyAlignment="1">
      <alignment horizontal="center" vertical="center" wrapText="1"/>
    </xf>
    <xf numFmtId="0" fontId="41" fillId="40" borderId="29" xfId="0" applyFont="1" applyFill="1" applyBorder="1" applyAlignment="1">
      <alignment vertical="center" wrapText="1"/>
    </xf>
    <xf numFmtId="0" fontId="48" fillId="0" borderId="30" xfId="0" applyFont="1" applyBorder="1" applyAlignment="1">
      <alignment horizontal="center" vertical="center"/>
    </xf>
    <xf numFmtId="0" fontId="41" fillId="40" borderId="31" xfId="0" applyFont="1" applyFill="1" applyBorder="1" applyAlignment="1">
      <alignment vertical="center" wrapText="1"/>
    </xf>
    <xf numFmtId="0" fontId="41" fillId="40" borderId="32" xfId="0" applyFont="1" applyFill="1" applyBorder="1" applyAlignment="1">
      <alignment vertical="center" wrapText="1"/>
    </xf>
    <xf numFmtId="0" fontId="48" fillId="40" borderId="33" xfId="0" applyFont="1" applyFill="1" applyBorder="1" applyAlignment="1">
      <alignment horizontal="center" vertical="center" wrapText="1"/>
    </xf>
    <xf numFmtId="0" fontId="48" fillId="0" borderId="34" xfId="0" applyFont="1" applyBorder="1" applyAlignment="1">
      <alignment horizontal="center" vertical="center"/>
    </xf>
    <xf numFmtId="49" fontId="46" fillId="40" borderId="35" xfId="0" applyNumberFormat="1" applyFont="1" applyFill="1" applyBorder="1" applyAlignment="1">
      <alignment horizontal="center" vertical="center" wrapText="1"/>
    </xf>
    <xf numFmtId="0" fontId="41" fillId="40" borderId="36" xfId="0" applyFont="1" applyFill="1" applyBorder="1" applyAlignment="1">
      <alignment vertical="center" wrapText="1"/>
    </xf>
    <xf numFmtId="0" fontId="48" fillId="40" borderId="37" xfId="0" applyFont="1" applyFill="1" applyBorder="1" applyAlignment="1">
      <alignment horizontal="center" vertical="center" wrapText="1"/>
    </xf>
    <xf numFmtId="0" fontId="48" fillId="0" borderId="38" xfId="0" applyFont="1" applyBorder="1" applyAlignment="1">
      <alignment horizontal="center" vertical="center"/>
    </xf>
    <xf numFmtId="49" fontId="46" fillId="40" borderId="39" xfId="0" applyNumberFormat="1" applyFont="1" applyFill="1" applyBorder="1" applyAlignment="1">
      <alignment horizontal="center" vertical="center" wrapText="1"/>
    </xf>
    <xf numFmtId="0" fontId="41" fillId="40" borderId="40" xfId="0" applyFont="1" applyFill="1" applyBorder="1" applyAlignment="1">
      <alignment vertical="center" wrapText="1"/>
    </xf>
    <xf numFmtId="0" fontId="48" fillId="40" borderId="41" xfId="0" applyFont="1" applyFill="1" applyBorder="1" applyAlignment="1">
      <alignment horizontal="center" vertical="center" wrapText="1"/>
    </xf>
    <xf numFmtId="0" fontId="48" fillId="0" borderId="42" xfId="0" applyFont="1" applyBorder="1" applyAlignment="1">
      <alignment horizontal="center" vertical="center"/>
    </xf>
    <xf numFmtId="0" fontId="0" fillId="0" borderId="0" xfId="0" applyFont="1" applyAlignment="1">
      <alignment vertical="top" wrapText="1"/>
    </xf>
    <xf numFmtId="49" fontId="46" fillId="40" borderId="43" xfId="0" applyNumberFormat="1" applyFont="1" applyFill="1" applyBorder="1" applyAlignment="1">
      <alignment horizontal="center" vertical="center" wrapText="1"/>
    </xf>
    <xf numFmtId="0" fontId="41" fillId="40" borderId="44" xfId="0" applyFont="1" applyFill="1" applyBorder="1" applyAlignment="1">
      <alignment vertical="center" wrapText="1"/>
    </xf>
    <xf numFmtId="0" fontId="48" fillId="40" borderId="45" xfId="0" applyFont="1" applyFill="1" applyBorder="1" applyAlignment="1">
      <alignment horizontal="center" vertical="center" wrapText="1"/>
    </xf>
    <xf numFmtId="0" fontId="48" fillId="40" borderId="46" xfId="0" applyFont="1" applyFill="1" applyBorder="1" applyAlignment="1">
      <alignment horizontal="center" vertical="center" wrapText="1"/>
    </xf>
    <xf numFmtId="0" fontId="0" fillId="40" borderId="0" xfId="0" applyFont="1" applyFill="1" applyAlignment="1">
      <alignment vertical="top" wrapText="1"/>
    </xf>
    <xf numFmtId="0" fontId="49" fillId="40" borderId="0" xfId="0" applyFont="1" applyFill="1" applyAlignment="1">
      <alignment vertical="top" wrapText="1"/>
    </xf>
    <xf numFmtId="0" fontId="49" fillId="0" borderId="0" xfId="0" applyFont="1" applyAlignment="1">
      <alignment vertical="top" wrapText="1"/>
    </xf>
    <xf numFmtId="49" fontId="46" fillId="40" borderId="47" xfId="0" applyNumberFormat="1" applyFont="1" applyFill="1" applyBorder="1" applyAlignment="1">
      <alignment horizontal="center" vertical="center" wrapText="1"/>
    </xf>
    <xf numFmtId="0" fontId="41" fillId="40" borderId="48" xfId="0" applyFont="1" applyFill="1" applyBorder="1" applyAlignment="1">
      <alignment vertical="center" wrapText="1"/>
    </xf>
    <xf numFmtId="0" fontId="48" fillId="40" borderId="41" xfId="0" applyFont="1" applyFill="1" applyBorder="1" applyAlignment="1" applyProtection="1">
      <alignment horizontal="center" vertical="center" wrapText="1"/>
      <protection locked="0"/>
    </xf>
    <xf numFmtId="0" fontId="48" fillId="0" borderId="21" xfId="0" applyFont="1" applyBorder="1" applyAlignment="1">
      <alignment horizontal="center" vertical="center"/>
    </xf>
    <xf numFmtId="0" fontId="48" fillId="40" borderId="49" xfId="0" applyFont="1" applyFill="1" applyBorder="1" applyAlignment="1">
      <alignment horizontal="center" vertical="center" wrapText="1"/>
    </xf>
    <xf numFmtId="0" fontId="48" fillId="0" borderId="45" xfId="0" applyFont="1" applyBorder="1" applyAlignment="1">
      <alignment horizontal="center" vertical="center"/>
    </xf>
    <xf numFmtId="0" fontId="13" fillId="40" borderId="0" xfId="0" applyFont="1" applyFill="1" applyAlignment="1">
      <alignment horizontal="right" vertical="top" wrapText="1"/>
    </xf>
    <xf numFmtId="0" fontId="19" fillId="0" borderId="50" xfId="0" applyFont="1" applyBorder="1" applyAlignment="1" applyProtection="1">
      <alignment horizontal="center" vertical="center"/>
      <protection/>
    </xf>
    <xf numFmtId="0" fontId="19" fillId="0" borderId="0" xfId="0" applyFont="1" applyAlignment="1">
      <alignment vertical="center"/>
    </xf>
    <xf numFmtId="0" fontId="0" fillId="0" borderId="0" xfId="0" applyAlignment="1" applyProtection="1">
      <alignment vertical="center"/>
      <protection locked="0"/>
    </xf>
    <xf numFmtId="0" fontId="53" fillId="0" borderId="0" xfId="0" applyFont="1" applyAlignment="1" applyProtection="1">
      <alignment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3" fillId="0" borderId="11" xfId="0" applyFont="1" applyBorder="1" applyAlignment="1" applyProtection="1">
      <alignment vertical="center"/>
      <protection/>
    </xf>
    <xf numFmtId="0" fontId="0" fillId="0" borderId="12" xfId="0" applyBorder="1" applyAlignment="1">
      <alignment vertical="center"/>
    </xf>
    <xf numFmtId="0" fontId="13" fillId="0" borderId="14" xfId="0" applyFont="1" applyBorder="1" applyAlignment="1" applyProtection="1">
      <alignment vertical="center"/>
      <protection/>
    </xf>
    <xf numFmtId="0" fontId="0" fillId="0" borderId="15" xfId="0" applyBorder="1" applyAlignment="1">
      <alignment vertical="center"/>
    </xf>
    <xf numFmtId="20" fontId="13" fillId="0" borderId="0" xfId="0" applyNumberFormat="1" applyFont="1" applyAlignment="1" applyProtection="1">
      <alignment vertical="center"/>
      <protection/>
    </xf>
    <xf numFmtId="0" fontId="13" fillId="0" borderId="0" xfId="0" applyFont="1" applyBorder="1" applyAlignment="1" applyProtection="1">
      <alignment horizontal="center" vertical="center" wrapText="1"/>
      <protection/>
    </xf>
    <xf numFmtId="0" fontId="44" fillId="0" borderId="0" xfId="0" applyFont="1" applyBorder="1" applyAlignment="1" applyProtection="1">
      <alignment horizontal="center" vertical="center"/>
      <protection/>
    </xf>
    <xf numFmtId="0" fontId="55" fillId="0" borderId="0" xfId="0" applyFont="1" applyAlignment="1" applyProtection="1">
      <alignment vertical="center"/>
      <protection/>
    </xf>
    <xf numFmtId="0" fontId="44" fillId="25" borderId="44" xfId="0" applyFont="1" applyFill="1" applyBorder="1" applyAlignment="1" applyProtection="1">
      <alignment vertical="center"/>
      <protection/>
    </xf>
    <xf numFmtId="0" fontId="44" fillId="25" borderId="51" xfId="0" applyFont="1" applyFill="1" applyBorder="1" applyAlignment="1" applyProtection="1">
      <alignment vertical="center"/>
      <protection/>
    </xf>
    <xf numFmtId="0" fontId="44" fillId="25" borderId="46" xfId="0" applyFont="1" applyFill="1" applyBorder="1" applyAlignment="1" applyProtection="1">
      <alignment vertical="center"/>
      <protection/>
    </xf>
    <xf numFmtId="0" fontId="27" fillId="40" borderId="16" xfId="0" applyFont="1" applyFill="1" applyBorder="1" applyAlignment="1">
      <alignment vertical="center"/>
    </xf>
    <xf numFmtId="0" fontId="28" fillId="40" borderId="17" xfId="0" applyFont="1" applyFill="1" applyBorder="1" applyAlignment="1">
      <alignment vertical="center"/>
    </xf>
    <xf numFmtId="0" fontId="0" fillId="40" borderId="17" xfId="0" applyFill="1" applyBorder="1" applyAlignment="1">
      <alignment vertical="center"/>
    </xf>
    <xf numFmtId="0" fontId="0" fillId="40" borderId="18" xfId="0" applyFill="1" applyBorder="1" applyAlignment="1">
      <alignment vertical="center"/>
    </xf>
    <xf numFmtId="0" fontId="28" fillId="40" borderId="19" xfId="0" applyFont="1" applyFill="1" applyBorder="1" applyAlignment="1">
      <alignment vertical="center"/>
    </xf>
    <xf numFmtId="0" fontId="30" fillId="40" borderId="20" xfId="0" applyFont="1" applyFill="1" applyBorder="1" applyAlignment="1">
      <alignment vertical="center"/>
    </xf>
    <xf numFmtId="0" fontId="28" fillId="40" borderId="20" xfId="0" applyFont="1" applyFill="1" applyBorder="1" applyAlignment="1">
      <alignment vertical="center"/>
    </xf>
    <xf numFmtId="0" fontId="0" fillId="40" borderId="20" xfId="0" applyFill="1" applyBorder="1" applyAlignment="1">
      <alignment vertical="center"/>
    </xf>
    <xf numFmtId="0" fontId="0" fillId="40" borderId="21" xfId="0" applyFill="1" applyBorder="1" applyAlignment="1">
      <alignment vertical="center"/>
    </xf>
    <xf numFmtId="0" fontId="19" fillId="0" borderId="0" xfId="0" applyFont="1" applyAlignment="1" applyProtection="1">
      <alignment vertical="center"/>
      <protection/>
    </xf>
    <xf numFmtId="0" fontId="56" fillId="0" borderId="0" xfId="0" applyFont="1" applyAlignment="1" applyProtection="1">
      <alignment vertical="center"/>
      <protection/>
    </xf>
    <xf numFmtId="0" fontId="42" fillId="42" borderId="52" xfId="0" applyFont="1" applyFill="1" applyBorder="1" applyAlignment="1" applyProtection="1">
      <alignment horizontal="center" vertical="center"/>
      <protection/>
    </xf>
    <xf numFmtId="0" fontId="57" fillId="42" borderId="53" xfId="0" applyFont="1" applyFill="1" applyBorder="1" applyAlignment="1" applyProtection="1">
      <alignment horizontal="center" vertical="center" wrapText="1"/>
      <protection/>
    </xf>
    <xf numFmtId="0" fontId="57" fillId="42" borderId="54" xfId="0" applyFont="1" applyFill="1" applyBorder="1" applyAlignment="1" applyProtection="1">
      <alignment horizontal="center" vertical="center"/>
      <protection/>
    </xf>
    <xf numFmtId="0" fontId="57" fillId="42" borderId="55" xfId="0" applyFont="1" applyFill="1" applyBorder="1" applyAlignment="1" applyProtection="1">
      <alignment horizontal="center" vertical="center" wrapText="1"/>
      <protection/>
    </xf>
    <xf numFmtId="0" fontId="57" fillId="42" borderId="23" xfId="0" applyFont="1" applyFill="1" applyBorder="1" applyAlignment="1" applyProtection="1">
      <alignment horizontal="center" vertical="center"/>
      <protection/>
    </xf>
    <xf numFmtId="0" fontId="13" fillId="0" borderId="56" xfId="0" applyFont="1" applyBorder="1" applyAlignment="1" applyProtection="1">
      <alignment horizontal="center" vertical="center"/>
      <protection locked="0"/>
    </xf>
    <xf numFmtId="0" fontId="13" fillId="0" borderId="57"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3" fillId="0" borderId="25"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protection locked="0"/>
    </xf>
    <xf numFmtId="0" fontId="13" fillId="42" borderId="26" xfId="0" applyFont="1" applyFill="1" applyBorder="1" applyAlignment="1" applyProtection="1">
      <alignment horizontal="center" vertical="center"/>
      <protection/>
    </xf>
    <xf numFmtId="0" fontId="13" fillId="0" borderId="59" xfId="0" applyFont="1" applyBorder="1" applyAlignment="1" applyProtection="1">
      <alignment horizontal="center" vertical="center"/>
      <protection locked="0"/>
    </xf>
    <xf numFmtId="0" fontId="13" fillId="0" borderId="29"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protection locked="0"/>
    </xf>
    <xf numFmtId="0" fontId="13" fillId="0" borderId="60"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40" xfId="0" applyFont="1" applyBorder="1" applyAlignment="1" applyProtection="1">
      <alignment horizontal="center" vertical="center" wrapText="1"/>
      <protection locked="0"/>
    </xf>
    <xf numFmtId="0" fontId="13" fillId="0" borderId="40" xfId="0" applyFont="1" applyBorder="1" applyAlignment="1" applyProtection="1">
      <alignment horizontal="center" vertical="center"/>
      <protection locked="0"/>
    </xf>
    <xf numFmtId="0" fontId="13" fillId="42" borderId="41" xfId="0" applyFont="1" applyFill="1" applyBorder="1" applyAlignment="1" applyProtection="1">
      <alignment horizontal="center" vertical="center"/>
      <protection/>
    </xf>
    <xf numFmtId="0" fontId="19" fillId="42" borderId="19" xfId="0" applyFont="1" applyFill="1" applyBorder="1" applyAlignment="1" applyProtection="1">
      <alignment horizontal="center" vertical="center"/>
      <protection/>
    </xf>
    <xf numFmtId="0" fontId="13" fillId="42" borderId="62" xfId="0" applyFont="1" applyFill="1" applyBorder="1" applyAlignment="1" applyProtection="1">
      <alignment horizontal="right" vertical="center"/>
      <protection/>
    </xf>
    <xf numFmtId="0" fontId="13" fillId="42" borderId="63" xfId="0" applyFont="1" applyFill="1" applyBorder="1" applyAlignment="1" applyProtection="1">
      <alignment horizontal="right" vertical="center"/>
      <protection/>
    </xf>
    <xf numFmtId="0" fontId="15" fillId="25" borderId="40" xfId="0" applyFont="1" applyFill="1" applyBorder="1" applyAlignment="1" applyProtection="1">
      <alignment vertical="center"/>
      <protection/>
    </xf>
    <xf numFmtId="0" fontId="15" fillId="25" borderId="64" xfId="0" applyFont="1" applyFill="1" applyBorder="1" applyAlignment="1" applyProtection="1">
      <alignment vertical="center"/>
      <protection/>
    </xf>
    <xf numFmtId="0" fontId="15" fillId="25" borderId="42" xfId="0" applyFont="1" applyFill="1" applyBorder="1" applyAlignment="1" applyProtection="1">
      <alignment vertical="center"/>
      <protection/>
    </xf>
    <xf numFmtId="0" fontId="13" fillId="0" borderId="0" xfId="0" applyFont="1" applyAlignment="1" applyProtection="1">
      <alignment horizontal="center" vertical="center"/>
      <protection/>
    </xf>
    <xf numFmtId="0" fontId="23" fillId="0" borderId="0" xfId="0" applyFont="1" applyAlignment="1" applyProtection="1">
      <alignment vertical="center"/>
      <protection/>
    </xf>
    <xf numFmtId="0" fontId="19" fillId="0" borderId="65" xfId="0" applyFont="1" applyBorder="1" applyAlignment="1" applyProtection="1">
      <alignment horizontal="center" vertical="center"/>
      <protection/>
    </xf>
    <xf numFmtId="180" fontId="58" fillId="0" borderId="21" xfId="0" applyNumberFormat="1" applyFont="1" applyBorder="1" applyAlignment="1" applyProtection="1">
      <alignment vertical="center"/>
      <protection/>
    </xf>
    <xf numFmtId="0" fontId="56" fillId="0" borderId="0" xfId="0" applyFont="1" applyAlignment="1" applyProtection="1">
      <alignment horizontal="left" vertical="center"/>
      <protection/>
    </xf>
    <xf numFmtId="0" fontId="13" fillId="43" borderId="66" xfId="0" applyFont="1" applyFill="1" applyBorder="1" applyAlignment="1" applyProtection="1">
      <alignment horizontal="center" vertical="center"/>
      <protection/>
    </xf>
    <xf numFmtId="0" fontId="19" fillId="43" borderId="67" xfId="0" applyFont="1" applyFill="1" applyBorder="1" applyAlignment="1" applyProtection="1">
      <alignment horizontal="center" vertical="center"/>
      <protection/>
    </xf>
    <xf numFmtId="0" fontId="19" fillId="43" borderId="68" xfId="0" applyFont="1" applyFill="1" applyBorder="1" applyAlignment="1" applyProtection="1">
      <alignment horizontal="center" vertical="center" wrapText="1"/>
      <protection/>
    </xf>
    <xf numFmtId="0" fontId="15" fillId="0" borderId="69" xfId="0" applyFont="1" applyBorder="1" applyAlignment="1" applyProtection="1">
      <alignment horizontal="center" vertical="center"/>
      <protection/>
    </xf>
    <xf numFmtId="0" fontId="15" fillId="0" borderId="70"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5" fillId="0" borderId="71"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xf>
    <xf numFmtId="0" fontId="15" fillId="0" borderId="50" xfId="0" applyFont="1" applyBorder="1" applyAlignment="1" applyProtection="1">
      <alignment horizontal="center" vertical="center"/>
      <protection locked="0"/>
    </xf>
    <xf numFmtId="0" fontId="15" fillId="0" borderId="73" xfId="0" applyFont="1" applyBorder="1" applyAlignment="1" applyProtection="1">
      <alignment vertical="center"/>
      <protection/>
    </xf>
    <xf numFmtId="0" fontId="15" fillId="0" borderId="74" xfId="0" applyFont="1" applyBorder="1" applyAlignment="1" applyProtection="1">
      <alignment horizontal="center" vertical="center"/>
      <protection locked="0"/>
    </xf>
    <xf numFmtId="0" fontId="13" fillId="0" borderId="72" xfId="0" applyFont="1" applyBorder="1" applyAlignment="1" applyProtection="1">
      <alignment horizontal="center" vertical="center"/>
      <protection/>
    </xf>
    <xf numFmtId="0" fontId="15" fillId="25" borderId="40" xfId="0" applyFont="1" applyFill="1" applyBorder="1" applyAlignment="1" applyProtection="1">
      <alignment vertical="center" wrapText="1"/>
      <protection/>
    </xf>
    <xf numFmtId="0" fontId="15" fillId="25" borderId="64" xfId="0" applyFont="1" applyFill="1" applyBorder="1" applyAlignment="1" applyProtection="1">
      <alignment vertical="center" wrapText="1"/>
      <protection/>
    </xf>
    <xf numFmtId="0" fontId="15" fillId="25" borderId="42" xfId="0" applyFont="1" applyFill="1" applyBorder="1" applyAlignment="1" applyProtection="1">
      <alignment vertical="center" wrapText="1"/>
      <protection/>
    </xf>
    <xf numFmtId="0" fontId="60" fillId="0" borderId="0" xfId="0" applyFont="1" applyAlignment="1">
      <alignment horizontal="center" vertical="center"/>
    </xf>
    <xf numFmtId="0" fontId="0" fillId="0" borderId="0" xfId="0" applyAlignment="1">
      <alignment horizontal="center" vertical="center"/>
    </xf>
    <xf numFmtId="0" fontId="42" fillId="0" borderId="0" xfId="0" applyFont="1" applyAlignment="1">
      <alignment vertical="center"/>
    </xf>
    <xf numFmtId="0" fontId="61" fillId="0" borderId="0" xfId="0" applyFont="1" applyAlignment="1">
      <alignment vertical="center"/>
    </xf>
    <xf numFmtId="0" fontId="13" fillId="0" borderId="0" xfId="0" applyFont="1" applyAlignment="1">
      <alignment horizontal="left" vertical="center"/>
    </xf>
    <xf numFmtId="0" fontId="42" fillId="43" borderId="23" xfId="0" applyFont="1" applyFill="1" applyBorder="1" applyAlignment="1">
      <alignment horizontal="center" vertical="center"/>
    </xf>
    <xf numFmtId="183" fontId="13" fillId="0" borderId="26" xfId="0" applyNumberFormat="1" applyFont="1" applyBorder="1" applyAlignment="1">
      <alignment horizontal="center" vertical="center"/>
    </xf>
    <xf numFmtId="183" fontId="13" fillId="0" borderId="75" xfId="0" applyNumberFormat="1" applyFont="1" applyBorder="1" applyAlignment="1">
      <alignment horizontal="center" vertical="center"/>
    </xf>
    <xf numFmtId="0" fontId="56" fillId="0" borderId="0" xfId="0" applyFont="1" applyAlignment="1">
      <alignment horizontal="left" vertical="center"/>
    </xf>
    <xf numFmtId="0" fontId="47" fillId="0" borderId="69" xfId="0" applyFont="1" applyBorder="1" applyAlignment="1">
      <alignment horizontal="center" vertical="center"/>
    </xf>
    <xf numFmtId="0" fontId="47" fillId="0" borderId="72" xfId="0" applyFont="1" applyBorder="1" applyAlignment="1">
      <alignment horizontal="center" vertical="center"/>
    </xf>
    <xf numFmtId="0" fontId="13" fillId="0" borderId="50" xfId="0" applyFont="1" applyBorder="1" applyAlignment="1" applyProtection="1">
      <alignment horizontal="center" vertical="center"/>
      <protection locked="0"/>
    </xf>
    <xf numFmtId="0" fontId="54" fillId="0" borderId="0" xfId="0" applyFont="1" applyAlignment="1">
      <alignment vertical="center"/>
    </xf>
    <xf numFmtId="0" fontId="54" fillId="0" borderId="0" xfId="0" applyFont="1" applyAlignment="1" applyProtection="1">
      <alignment vertical="center"/>
      <protection locked="0"/>
    </xf>
    <xf numFmtId="0" fontId="47" fillId="0" borderId="39" xfId="0" applyFont="1" applyBorder="1" applyAlignment="1">
      <alignment horizontal="center" vertical="center"/>
    </xf>
    <xf numFmtId="0" fontId="13" fillId="0" borderId="76" xfId="0" applyFont="1" applyBorder="1" applyAlignment="1">
      <alignment horizontal="center" vertical="center"/>
    </xf>
    <xf numFmtId="0" fontId="47" fillId="0" borderId="0" xfId="0" applyFont="1" applyAlignment="1">
      <alignment horizontal="center" vertical="center"/>
    </xf>
    <xf numFmtId="0" fontId="13" fillId="0" borderId="45" xfId="0" applyFont="1" applyBorder="1" applyAlignment="1">
      <alignment horizontal="center" vertical="center"/>
    </xf>
    <xf numFmtId="0" fontId="63" fillId="0" borderId="0" xfId="0" applyFont="1" applyBorder="1" applyAlignment="1" applyProtection="1">
      <alignment horizontal="left" vertical="center" readingOrder="1"/>
      <protection/>
    </xf>
    <xf numFmtId="0" fontId="15" fillId="0" borderId="0" xfId="0" applyFont="1" applyAlignment="1" applyProtection="1">
      <alignment horizontal="center" vertical="center"/>
      <protection/>
    </xf>
    <xf numFmtId="0" fontId="15" fillId="0" borderId="0" xfId="0" applyFont="1" applyBorder="1" applyAlignment="1" applyProtection="1">
      <alignment horizontal="center" vertical="center" wrapText="1"/>
      <protection/>
    </xf>
    <xf numFmtId="0" fontId="25" fillId="40" borderId="16" xfId="0" applyFont="1" applyFill="1" applyBorder="1" applyAlignment="1" applyProtection="1">
      <alignment vertical="center"/>
      <protection/>
    </xf>
    <xf numFmtId="0" fontId="64" fillId="40" borderId="17" xfId="0" applyFont="1" applyFill="1" applyBorder="1" applyAlignment="1" applyProtection="1">
      <alignment vertical="center"/>
      <protection/>
    </xf>
    <xf numFmtId="0" fontId="13" fillId="40" borderId="17" xfId="0" applyFont="1" applyFill="1" applyBorder="1" applyAlignment="1" applyProtection="1">
      <alignment vertical="center"/>
      <protection/>
    </xf>
    <xf numFmtId="0" fontId="13" fillId="40" borderId="18" xfId="0" applyFont="1" applyFill="1" applyBorder="1" applyAlignment="1" applyProtection="1">
      <alignment vertical="center"/>
      <protection/>
    </xf>
    <xf numFmtId="0" fontId="65" fillId="40" borderId="19" xfId="0" applyFont="1" applyFill="1" applyBorder="1" applyAlignment="1" applyProtection="1">
      <alignment vertical="center"/>
      <protection/>
    </xf>
    <xf numFmtId="0" fontId="66" fillId="40" borderId="20" xfId="0" applyFont="1" applyFill="1" applyBorder="1" applyAlignment="1" applyProtection="1">
      <alignment vertical="center"/>
      <protection/>
    </xf>
    <xf numFmtId="0" fontId="64" fillId="40" borderId="20" xfId="0" applyFont="1" applyFill="1" applyBorder="1" applyAlignment="1" applyProtection="1">
      <alignment vertical="center"/>
      <protection/>
    </xf>
    <xf numFmtId="0" fontId="65" fillId="40" borderId="20" xfId="0" applyFont="1" applyFill="1" applyBorder="1" applyAlignment="1" applyProtection="1">
      <alignment vertical="center"/>
      <protection/>
    </xf>
    <xf numFmtId="0" fontId="13" fillId="40" borderId="20" xfId="0" applyFont="1" applyFill="1" applyBorder="1" applyAlignment="1" applyProtection="1">
      <alignment vertical="center"/>
      <protection/>
    </xf>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13" fillId="0" borderId="0" xfId="0" applyFont="1" applyAlignment="1">
      <alignment/>
    </xf>
    <xf numFmtId="0" fontId="13" fillId="0" borderId="0" xfId="0" applyFont="1" applyAlignment="1">
      <alignment vertical="center"/>
    </xf>
    <xf numFmtId="0" fontId="67" fillId="0" borderId="0" xfId="0" applyFont="1" applyAlignment="1">
      <alignment vertical="center"/>
    </xf>
    <xf numFmtId="0" fontId="61" fillId="43" borderId="77" xfId="0" applyFont="1" applyFill="1" applyBorder="1" applyAlignment="1">
      <alignment horizontal="center" vertical="center"/>
    </xf>
    <xf numFmtId="0" fontId="13" fillId="0" borderId="72" xfId="0" applyFont="1" applyBorder="1" applyAlignment="1">
      <alignment horizontal="center" vertical="center"/>
    </xf>
    <xf numFmtId="184" fontId="13" fillId="0" borderId="50" xfId="0" applyNumberFormat="1" applyFont="1" applyBorder="1" applyAlignment="1">
      <alignment horizontal="center" vertical="center"/>
    </xf>
    <xf numFmtId="0" fontId="13" fillId="0" borderId="74" xfId="0" applyFont="1" applyBorder="1" applyAlignment="1">
      <alignment horizontal="center" vertical="center"/>
    </xf>
    <xf numFmtId="0" fontId="13" fillId="0" borderId="39" xfId="0" applyFont="1" applyBorder="1" applyAlignment="1">
      <alignment horizontal="center" vertical="center"/>
    </xf>
    <xf numFmtId="0" fontId="56" fillId="0" borderId="0" xfId="0" applyFont="1" applyAlignment="1" applyProtection="1">
      <alignment vertical="center"/>
      <protection/>
    </xf>
    <xf numFmtId="0" fontId="68" fillId="0" borderId="0" xfId="0" applyFont="1" applyAlignment="1">
      <alignment vertical="center"/>
    </xf>
    <xf numFmtId="0" fontId="62" fillId="42" borderId="66" xfId="0" applyFont="1" applyFill="1" applyBorder="1" applyAlignment="1">
      <alignment horizontal="center" vertical="center"/>
    </xf>
    <xf numFmtId="0" fontId="57" fillId="42" borderId="67" xfId="0" applyFont="1" applyFill="1" applyBorder="1" applyAlignment="1">
      <alignment horizontal="center" vertical="center"/>
    </xf>
    <xf numFmtId="0" fontId="57" fillId="42" borderId="67" xfId="0" applyFont="1" applyFill="1" applyBorder="1" applyAlignment="1">
      <alignment horizontal="center" vertical="center" wrapText="1"/>
    </xf>
    <xf numFmtId="0" fontId="57" fillId="42" borderId="68" xfId="0" applyFont="1" applyFill="1" applyBorder="1" applyAlignment="1">
      <alignment horizontal="center" vertical="center"/>
    </xf>
    <xf numFmtId="0" fontId="13" fillId="0" borderId="70" xfId="0" applyFont="1" applyBorder="1" applyAlignment="1">
      <alignment horizontal="center" vertical="center"/>
    </xf>
    <xf numFmtId="184" fontId="13" fillId="0" borderId="70" xfId="0" applyNumberFormat="1" applyFont="1" applyBorder="1" applyAlignment="1">
      <alignment horizontal="center" vertical="center"/>
    </xf>
    <xf numFmtId="0" fontId="13" fillId="0" borderId="71" xfId="0" applyFont="1" applyBorder="1" applyAlignment="1">
      <alignment horizontal="center" vertical="center"/>
    </xf>
    <xf numFmtId="0" fontId="13" fillId="0" borderId="50" xfId="0" applyFont="1" applyBorder="1" applyAlignment="1">
      <alignment horizontal="center" vertical="center"/>
    </xf>
    <xf numFmtId="184" fontId="13" fillId="0" borderId="50" xfId="0" applyNumberFormat="1" applyFont="1" applyBorder="1" applyAlignment="1">
      <alignment vertical="center"/>
    </xf>
    <xf numFmtId="0" fontId="13" fillId="0" borderId="74" xfId="0" applyFont="1" applyBorder="1" applyAlignment="1">
      <alignment vertical="center"/>
    </xf>
    <xf numFmtId="0" fontId="13" fillId="0" borderId="78" xfId="0" applyFont="1" applyBorder="1" applyAlignment="1">
      <alignment horizontal="center" vertical="center"/>
    </xf>
    <xf numFmtId="184" fontId="13" fillId="0" borderId="78" xfId="0" applyNumberFormat="1" applyFont="1" applyBorder="1" applyAlignment="1">
      <alignment vertical="center"/>
    </xf>
    <xf numFmtId="0" fontId="13" fillId="0" borderId="79" xfId="0" applyFont="1" applyBorder="1" applyAlignment="1">
      <alignment vertical="center"/>
    </xf>
    <xf numFmtId="0" fontId="22" fillId="44" borderId="0" xfId="0" applyFont="1" applyFill="1" applyAlignment="1" applyProtection="1">
      <alignment vertical="center"/>
      <protection/>
    </xf>
    <xf numFmtId="0" fontId="13" fillId="44" borderId="0" xfId="0" applyFont="1" applyFill="1" applyAlignment="1" applyProtection="1">
      <alignment vertical="center"/>
      <protection/>
    </xf>
    <xf numFmtId="0" fontId="44" fillId="25" borderId="80" xfId="0" applyFont="1" applyFill="1" applyBorder="1" applyAlignment="1" applyProtection="1">
      <alignment vertical="center"/>
      <protection/>
    </xf>
    <xf numFmtId="0" fontId="23" fillId="0" borderId="0" xfId="0" applyFont="1" applyBorder="1" applyAlignment="1" applyProtection="1">
      <alignment horizontal="center" vertical="center" wrapText="1"/>
      <protection/>
    </xf>
    <xf numFmtId="0" fontId="15" fillId="40" borderId="17" xfId="0" applyFont="1" applyFill="1" applyBorder="1" applyAlignment="1" applyProtection="1">
      <alignment vertical="center"/>
      <protection/>
    </xf>
    <xf numFmtId="0" fontId="28" fillId="40" borderId="81" xfId="0" applyFont="1" applyFill="1" applyBorder="1" applyAlignment="1" applyProtection="1">
      <alignment vertical="center"/>
      <protection/>
    </xf>
    <xf numFmtId="0" fontId="15" fillId="40" borderId="0" xfId="0" applyFont="1" applyFill="1" applyBorder="1" applyAlignment="1" applyProtection="1">
      <alignment vertical="center"/>
      <protection/>
    </xf>
    <xf numFmtId="0" fontId="15" fillId="40" borderId="20" xfId="0" applyFont="1" applyFill="1" applyBorder="1" applyAlignment="1" applyProtection="1">
      <alignment vertical="center"/>
      <protection/>
    </xf>
    <xf numFmtId="0" fontId="19" fillId="43" borderId="50" xfId="0" applyFont="1" applyFill="1" applyBorder="1" applyAlignment="1">
      <alignment horizontal="center" vertical="center"/>
    </xf>
    <xf numFmtId="0" fontId="69" fillId="0" borderId="0" xfId="0" applyFont="1" applyAlignment="1">
      <alignment vertical="center"/>
    </xf>
    <xf numFmtId="0" fontId="43" fillId="0" borderId="0" xfId="0" applyFont="1" applyAlignment="1">
      <alignment vertical="center"/>
    </xf>
    <xf numFmtId="0" fontId="13" fillId="0" borderId="0" xfId="0" applyFont="1" applyBorder="1" applyAlignment="1">
      <alignment horizontal="center" vertical="center"/>
    </xf>
    <xf numFmtId="0" fontId="56" fillId="0" borderId="0" xfId="0" applyFont="1" applyBorder="1" applyAlignment="1">
      <alignment horizontal="left" vertical="center"/>
    </xf>
    <xf numFmtId="0" fontId="19" fillId="0" borderId="0" xfId="0" applyFont="1" applyBorder="1" applyAlignment="1">
      <alignment horizontal="left" vertical="center"/>
    </xf>
    <xf numFmtId="0" fontId="63" fillId="0" borderId="11" xfId="0" applyFont="1" applyBorder="1" applyAlignment="1" applyProtection="1">
      <alignment horizontal="left" vertical="center" readingOrder="1"/>
      <protection/>
    </xf>
    <xf numFmtId="0" fontId="22" fillId="0" borderId="0" xfId="0" applyFont="1" applyAlignment="1" applyProtection="1">
      <alignment vertical="center"/>
      <protection/>
    </xf>
    <xf numFmtId="0" fontId="22" fillId="0" borderId="0" xfId="0" applyFont="1" applyAlignment="1" applyProtection="1">
      <alignment vertical="center" wrapText="1"/>
      <protection/>
    </xf>
    <xf numFmtId="0" fontId="70" fillId="0" borderId="0" xfId="61" applyBorder="1" applyAlignment="1" applyProtection="1">
      <alignment vertical="center"/>
      <protection/>
    </xf>
    <xf numFmtId="0" fontId="56" fillId="0" borderId="0" xfId="0" applyFont="1" applyAlignment="1">
      <alignment vertical="center"/>
    </xf>
    <xf numFmtId="0" fontId="55" fillId="0" borderId="0" xfId="0" applyFont="1" applyBorder="1" applyAlignment="1" applyProtection="1">
      <alignment horizontal="center" vertical="center" wrapText="1"/>
      <protection/>
    </xf>
    <xf numFmtId="0" fontId="72" fillId="0" borderId="0" xfId="0" applyFont="1" applyBorder="1" applyAlignment="1" applyProtection="1">
      <alignment horizontal="center" vertical="center"/>
      <protection/>
    </xf>
    <xf numFmtId="0" fontId="17" fillId="0" borderId="11" xfId="0" applyFont="1" applyBorder="1" applyAlignment="1" applyProtection="1">
      <alignment vertical="center"/>
      <protection/>
    </xf>
    <xf numFmtId="0" fontId="15" fillId="0" borderId="0" xfId="0" applyFont="1" applyBorder="1" applyAlignment="1" applyProtection="1">
      <alignment vertical="center" wrapText="1"/>
      <protection/>
    </xf>
    <xf numFmtId="0" fontId="14" fillId="0" borderId="0" xfId="0" applyFont="1" applyBorder="1" applyAlignment="1" applyProtection="1">
      <alignment horizontal="left" vertical="center"/>
      <protection/>
    </xf>
    <xf numFmtId="0" fontId="44" fillId="0" borderId="0" xfId="0" applyFont="1" applyAlignment="1" applyProtection="1">
      <alignment vertical="center"/>
      <protection/>
    </xf>
    <xf numFmtId="0" fontId="14" fillId="43" borderId="82" xfId="0" applyFont="1" applyFill="1" applyBorder="1" applyAlignment="1" applyProtection="1">
      <alignment horizontal="center" vertical="center"/>
      <protection/>
    </xf>
    <xf numFmtId="0" fontId="14" fillId="43" borderId="83" xfId="0" applyFont="1" applyFill="1" applyBorder="1" applyAlignment="1" applyProtection="1">
      <alignment horizontal="center" vertical="center"/>
      <protection/>
    </xf>
    <xf numFmtId="0" fontId="14" fillId="43" borderId="84" xfId="0" applyFont="1" applyFill="1" applyBorder="1" applyAlignment="1" applyProtection="1">
      <alignment horizontal="center" vertical="center" wrapText="1"/>
      <protection/>
    </xf>
    <xf numFmtId="184" fontId="15" fillId="0" borderId="70" xfId="0" applyNumberFormat="1" applyFont="1" applyBorder="1" applyAlignment="1" applyProtection="1">
      <alignment horizontal="center" vertical="center"/>
      <protection locked="0"/>
    </xf>
    <xf numFmtId="186" fontId="15" fillId="0" borderId="25" xfId="0" applyNumberFormat="1" applyFont="1" applyBorder="1" applyAlignment="1" applyProtection="1">
      <alignment horizontal="center" vertical="center"/>
      <protection locked="0"/>
    </xf>
    <xf numFmtId="184" fontId="15" fillId="0" borderId="71" xfId="0" applyNumberFormat="1" applyFont="1" applyBorder="1" applyAlignment="1" applyProtection="1">
      <alignment horizontal="center" vertical="center"/>
      <protection locked="0"/>
    </xf>
    <xf numFmtId="0" fontId="22" fillId="0" borderId="0" xfId="0" applyFont="1" applyAlignment="1" applyProtection="1">
      <alignment horizontal="center" vertical="center"/>
      <protection/>
    </xf>
    <xf numFmtId="186" fontId="15" fillId="0" borderId="29" xfId="0" applyNumberFormat="1" applyFont="1" applyBorder="1" applyAlignment="1" applyProtection="1">
      <alignment horizontal="center" vertical="center"/>
      <protection locked="0"/>
    </xf>
    <xf numFmtId="184" fontId="15" fillId="0" borderId="74" xfId="0" applyNumberFormat="1" applyFont="1" applyBorder="1" applyAlignment="1" applyProtection="1">
      <alignment horizontal="center" vertical="center"/>
      <protection locked="0"/>
    </xf>
    <xf numFmtId="184" fontId="15" fillId="0" borderId="50" xfId="0" applyNumberFormat="1" applyFont="1" applyBorder="1" applyAlignment="1" applyProtection="1">
      <alignment horizontal="center" vertical="center"/>
      <protection locked="0"/>
    </xf>
    <xf numFmtId="0" fontId="15" fillId="0" borderId="39" xfId="0" applyFont="1" applyBorder="1" applyAlignment="1" applyProtection="1">
      <alignment horizontal="center" vertical="center"/>
      <protection/>
    </xf>
    <xf numFmtId="0" fontId="15" fillId="0" borderId="78" xfId="0" applyFont="1" applyBorder="1" applyAlignment="1" applyProtection="1">
      <alignment horizontal="center" vertical="center"/>
      <protection locked="0"/>
    </xf>
    <xf numFmtId="184" fontId="15" fillId="0" borderId="78" xfId="0" applyNumberFormat="1" applyFont="1" applyBorder="1" applyAlignment="1" applyProtection="1">
      <alignment horizontal="center" vertical="center"/>
      <protection locked="0"/>
    </xf>
    <xf numFmtId="184" fontId="15" fillId="0" borderId="79" xfId="0" applyNumberFormat="1" applyFont="1" applyBorder="1" applyAlignment="1" applyProtection="1">
      <alignment horizontal="center" vertical="center"/>
      <protection locked="0"/>
    </xf>
    <xf numFmtId="0" fontId="44" fillId="0" borderId="0" xfId="0" applyFont="1" applyAlignment="1" applyProtection="1">
      <alignment horizontal="center" vertical="center"/>
      <protection/>
    </xf>
    <xf numFmtId="0" fontId="45" fillId="0" borderId="0" xfId="0" applyFont="1" applyAlignment="1" applyProtection="1">
      <alignment vertical="center"/>
      <protection/>
    </xf>
    <xf numFmtId="0" fontId="74" fillId="0" borderId="0" xfId="0" applyFont="1" applyAlignment="1" applyProtection="1">
      <alignment vertical="center"/>
      <protection/>
    </xf>
    <xf numFmtId="0" fontId="35" fillId="0" borderId="0" xfId="0" applyFont="1" applyAlignment="1">
      <alignment vertical="center"/>
    </xf>
    <xf numFmtId="0" fontId="15" fillId="0" borderId="77" xfId="0" applyFont="1" applyBorder="1" applyAlignment="1" applyProtection="1">
      <alignment horizontal="center" vertical="center"/>
      <protection/>
    </xf>
    <xf numFmtId="184" fontId="15" fillId="0" borderId="85" xfId="0" applyNumberFormat="1" applyFont="1" applyBorder="1" applyAlignment="1" applyProtection="1">
      <alignment horizontal="center" vertical="center"/>
      <protection locked="0"/>
    </xf>
    <xf numFmtId="186" fontId="15" fillId="0" borderId="86" xfId="0" applyNumberFormat="1" applyFont="1" applyBorder="1" applyAlignment="1" applyProtection="1">
      <alignment horizontal="center" vertical="center"/>
      <protection locked="0"/>
    </xf>
    <xf numFmtId="186" fontId="15" fillId="0" borderId="74" xfId="0" applyNumberFormat="1" applyFont="1" applyBorder="1" applyAlignment="1" applyProtection="1">
      <alignment horizontal="center" vertical="center"/>
      <protection locked="0"/>
    </xf>
    <xf numFmtId="0" fontId="19" fillId="0" borderId="11" xfId="0" applyFont="1" applyBorder="1" applyAlignment="1" applyProtection="1">
      <alignment vertical="center"/>
      <protection/>
    </xf>
    <xf numFmtId="0" fontId="75" fillId="43" borderId="66" xfId="0" applyFont="1" applyFill="1" applyBorder="1" applyAlignment="1" applyProtection="1">
      <alignment horizontal="center" vertical="center"/>
      <protection/>
    </xf>
    <xf numFmtId="0" fontId="34" fillId="43" borderId="67" xfId="0" applyFont="1" applyFill="1" applyBorder="1" applyAlignment="1" applyProtection="1">
      <alignment horizontal="center" vertical="center"/>
      <protection/>
    </xf>
    <xf numFmtId="0" fontId="34" fillId="43" borderId="68" xfId="0" applyFont="1" applyFill="1" applyBorder="1" applyAlignment="1" applyProtection="1">
      <alignment horizontal="center" vertical="center" wrapText="1"/>
      <protection/>
    </xf>
    <xf numFmtId="0" fontId="13" fillId="0" borderId="69" xfId="0" applyFont="1" applyBorder="1" applyAlignment="1" applyProtection="1">
      <alignment horizontal="center" vertical="center"/>
      <protection/>
    </xf>
    <xf numFmtId="184" fontId="13" fillId="0" borderId="70" xfId="0" applyNumberFormat="1" applyFont="1" applyBorder="1" applyAlignment="1" applyProtection="1">
      <alignment horizontal="center" vertical="center"/>
      <protection locked="0"/>
    </xf>
    <xf numFmtId="0" fontId="13" fillId="0" borderId="71" xfId="0" applyFont="1" applyBorder="1" applyAlignment="1" applyProtection="1">
      <alignment horizontal="center" vertical="center"/>
      <protection locked="0"/>
    </xf>
    <xf numFmtId="184" fontId="13" fillId="0" borderId="50" xfId="0" applyNumberFormat="1"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xf>
    <xf numFmtId="184" fontId="13" fillId="0" borderId="78" xfId="0" applyNumberFormat="1" applyFont="1" applyBorder="1" applyAlignment="1" applyProtection="1">
      <alignment vertical="center"/>
      <protection/>
    </xf>
    <xf numFmtId="0" fontId="13" fillId="0" borderId="79" xfId="0" applyFont="1" applyBorder="1" applyAlignment="1" applyProtection="1">
      <alignment horizontal="center" vertical="center"/>
      <protection locked="0"/>
    </xf>
    <xf numFmtId="0" fontId="13" fillId="0" borderId="20" xfId="0" applyFont="1" applyBorder="1" applyAlignment="1" applyProtection="1">
      <alignment vertical="center"/>
      <protection/>
    </xf>
    <xf numFmtId="0" fontId="13" fillId="0" borderId="22" xfId="0" applyFont="1" applyBorder="1" applyAlignment="1" applyProtection="1">
      <alignment vertical="center"/>
      <protection/>
    </xf>
    <xf numFmtId="0" fontId="0" fillId="0" borderId="0" xfId="0" applyFont="1" applyAlignment="1">
      <alignment horizontal="center" vertical="center"/>
    </xf>
    <xf numFmtId="0" fontId="0" fillId="0" borderId="0" xfId="0" applyFont="1" applyAlignment="1">
      <alignment vertical="center"/>
    </xf>
    <xf numFmtId="0" fontId="42" fillId="43" borderId="68" xfId="0" applyFont="1" applyFill="1" applyBorder="1" applyAlignment="1">
      <alignment horizontal="center" vertical="center" wrapText="1"/>
    </xf>
    <xf numFmtId="0" fontId="77" fillId="0" borderId="0" xfId="0" applyFont="1" applyAlignment="1">
      <alignment horizontal="left" vertical="center"/>
    </xf>
    <xf numFmtId="0" fontId="61" fillId="43" borderId="66" xfId="0" applyFont="1" applyFill="1" applyBorder="1" applyAlignment="1">
      <alignment horizontal="center" vertical="center"/>
    </xf>
    <xf numFmtId="0" fontId="42" fillId="43" borderId="67" xfId="0" applyFont="1" applyFill="1" applyBorder="1" applyAlignment="1">
      <alignment horizontal="center" vertical="center"/>
    </xf>
    <xf numFmtId="0" fontId="42" fillId="43" borderId="67" xfId="0" applyFont="1" applyFill="1" applyBorder="1" applyAlignment="1">
      <alignment horizontal="center" vertical="center" wrapText="1"/>
    </xf>
    <xf numFmtId="0" fontId="42" fillId="43" borderId="55" xfId="0" applyFont="1" applyFill="1" applyBorder="1" applyAlignment="1">
      <alignment horizontal="center" vertical="center" wrapText="1"/>
    </xf>
    <xf numFmtId="188" fontId="13" fillId="0" borderId="70" xfId="0" applyNumberFormat="1" applyFont="1" applyBorder="1" applyAlignment="1">
      <alignment horizontal="center" vertical="center"/>
    </xf>
    <xf numFmtId="185" fontId="13" fillId="0" borderId="70" xfId="0" applyNumberFormat="1" applyFont="1" applyBorder="1" applyAlignment="1">
      <alignment vertical="center"/>
    </xf>
    <xf numFmtId="185" fontId="13" fillId="0" borderId="25" xfId="0" applyNumberFormat="1" applyFont="1" applyBorder="1" applyAlignment="1">
      <alignment vertical="center"/>
    </xf>
    <xf numFmtId="184" fontId="13" fillId="0" borderId="25" xfId="0" applyNumberFormat="1" applyFont="1" applyBorder="1" applyAlignment="1">
      <alignment horizontal="center" vertical="center"/>
    </xf>
    <xf numFmtId="184" fontId="13" fillId="0" borderId="71" xfId="0" applyNumberFormat="1" applyFont="1" applyBorder="1" applyAlignment="1">
      <alignment horizontal="center" vertical="center"/>
    </xf>
    <xf numFmtId="188" fontId="13" fillId="0" borderId="50" xfId="0" applyNumberFormat="1" applyFont="1" applyBorder="1" applyAlignment="1">
      <alignment horizontal="center" vertical="center"/>
    </xf>
    <xf numFmtId="184" fontId="13" fillId="0" borderId="74" xfId="0" applyNumberFormat="1" applyFont="1" applyBorder="1" applyAlignment="1">
      <alignment horizontal="center" vertical="center"/>
    </xf>
    <xf numFmtId="0" fontId="13" fillId="0" borderId="87" xfId="0" applyFont="1" applyBorder="1" applyAlignment="1">
      <alignment horizontal="center" vertical="center"/>
    </xf>
    <xf numFmtId="188" fontId="13" fillId="0" borderId="78" xfId="0" applyNumberFormat="1" applyFont="1" applyBorder="1" applyAlignment="1">
      <alignment horizontal="center" vertical="center"/>
    </xf>
    <xf numFmtId="184" fontId="13" fillId="0" borderId="79" xfId="0" applyNumberFormat="1" applyFont="1" applyBorder="1" applyAlignment="1">
      <alignment horizontal="center" vertical="center"/>
    </xf>
    <xf numFmtId="0" fontId="45" fillId="0" borderId="0" xfId="0" applyFont="1" applyBorder="1" applyAlignment="1" applyProtection="1">
      <alignment horizontal="left" vertical="center"/>
      <protection/>
    </xf>
    <xf numFmtId="0" fontId="79" fillId="0" borderId="0" xfId="0" applyFont="1" applyAlignment="1">
      <alignment vertical="center"/>
    </xf>
    <xf numFmtId="184" fontId="44" fillId="0" borderId="70" xfId="0" applyNumberFormat="1" applyFont="1" applyBorder="1" applyAlignment="1" applyProtection="1">
      <alignment horizontal="center" vertical="center"/>
      <protection locked="0"/>
    </xf>
    <xf numFmtId="183" fontId="44" fillId="0" borderId="71" xfId="0" applyNumberFormat="1" applyFont="1" applyBorder="1" applyAlignment="1" applyProtection="1">
      <alignment horizontal="center" vertical="center"/>
      <protection locked="0"/>
    </xf>
    <xf numFmtId="184" fontId="44" fillId="0" borderId="78" xfId="0" applyNumberFormat="1" applyFont="1" applyBorder="1" applyAlignment="1" applyProtection="1">
      <alignment horizontal="center" vertical="center"/>
      <protection locked="0"/>
    </xf>
    <xf numFmtId="183" fontId="44" fillId="0" borderId="79" xfId="0" applyNumberFormat="1" applyFont="1" applyBorder="1" applyAlignment="1" applyProtection="1">
      <alignment horizontal="center" vertical="center"/>
      <protection locked="0"/>
    </xf>
    <xf numFmtId="184" fontId="15" fillId="0" borderId="70" xfId="0" applyNumberFormat="1" applyFont="1" applyBorder="1" applyAlignment="1" applyProtection="1">
      <alignment horizontal="center" vertical="center" wrapText="1"/>
      <protection locked="0"/>
    </xf>
    <xf numFmtId="184" fontId="15" fillId="0" borderId="25" xfId="0" applyNumberFormat="1" applyFont="1" applyBorder="1" applyAlignment="1" applyProtection="1">
      <alignment horizontal="center" vertical="center" wrapText="1"/>
      <protection locked="0"/>
    </xf>
    <xf numFmtId="186" fontId="15" fillId="0" borderId="70" xfId="0" applyNumberFormat="1" applyFont="1" applyBorder="1" applyAlignment="1" applyProtection="1">
      <alignment horizontal="left" vertical="center" wrapText="1"/>
      <protection locked="0"/>
    </xf>
    <xf numFmtId="185" fontId="15" fillId="0" borderId="27" xfId="0" applyNumberFormat="1" applyFont="1" applyBorder="1" applyAlignment="1" applyProtection="1">
      <alignment horizontal="center" vertical="center"/>
      <protection locked="0"/>
    </xf>
    <xf numFmtId="186" fontId="15" fillId="0" borderId="50" xfId="0" applyNumberFormat="1" applyFont="1" applyBorder="1" applyAlignment="1" applyProtection="1">
      <alignment horizontal="left" vertical="center" wrapText="1"/>
      <protection locked="0"/>
    </xf>
    <xf numFmtId="185" fontId="15" fillId="0" borderId="30" xfId="0" applyNumberFormat="1" applyFont="1" applyBorder="1" applyAlignment="1" applyProtection="1">
      <alignment horizontal="center" vertical="center"/>
      <protection locked="0"/>
    </xf>
    <xf numFmtId="186" fontId="15" fillId="0" borderId="50" xfId="0" applyNumberFormat="1" applyFont="1" applyBorder="1" applyAlignment="1" applyProtection="1">
      <alignment horizontal="left" vertical="center"/>
      <protection locked="0"/>
    </xf>
    <xf numFmtId="0" fontId="63" fillId="0" borderId="11" xfId="0" applyFont="1" applyBorder="1" applyAlignment="1" applyProtection="1">
      <alignment vertical="top" readingOrder="1"/>
      <protection/>
    </xf>
    <xf numFmtId="0" fontId="36" fillId="0" borderId="0" xfId="0" applyFont="1" applyAlignment="1">
      <alignment vertical="center"/>
    </xf>
    <xf numFmtId="0" fontId="39" fillId="0" borderId="0" xfId="0" applyFont="1" applyAlignment="1">
      <alignment vertical="center"/>
    </xf>
    <xf numFmtId="183" fontId="13" fillId="0" borderId="70" xfId="0" applyNumberFormat="1" applyFont="1" applyBorder="1" applyAlignment="1">
      <alignment horizontal="center" vertical="center"/>
    </xf>
    <xf numFmtId="183" fontId="13" fillId="0" borderId="50" xfId="0" applyNumberFormat="1" applyFont="1" applyBorder="1" applyAlignment="1">
      <alignment horizontal="center" vertical="center"/>
    </xf>
    <xf numFmtId="0" fontId="19" fillId="0" borderId="0" xfId="0" applyFont="1" applyAlignment="1" applyProtection="1">
      <alignment horizontal="left" vertical="center"/>
      <protection/>
    </xf>
    <xf numFmtId="0" fontId="19" fillId="43" borderId="65" xfId="0" applyFont="1" applyFill="1" applyBorder="1" applyAlignment="1" applyProtection="1">
      <alignment horizontal="center" vertical="center"/>
      <protection/>
    </xf>
    <xf numFmtId="0" fontId="13" fillId="0" borderId="0" xfId="0" applyFont="1" applyBorder="1" applyAlignment="1" applyProtection="1">
      <alignment horizontal="center" vertical="center"/>
      <protection/>
    </xf>
    <xf numFmtId="189" fontId="13" fillId="0" borderId="21" xfId="0" applyNumberFormat="1" applyFont="1" applyBorder="1" applyAlignment="1" applyProtection="1">
      <alignment horizontal="center" vertical="center"/>
      <protection/>
    </xf>
    <xf numFmtId="0" fontId="67" fillId="0" borderId="0" xfId="0" applyFont="1" applyAlignment="1" applyProtection="1">
      <alignment horizontal="left" vertical="center"/>
      <protection/>
    </xf>
    <xf numFmtId="0" fontId="13" fillId="43" borderId="77" xfId="0" applyFont="1" applyFill="1" applyBorder="1" applyAlignment="1" applyProtection="1">
      <alignment horizontal="center" vertical="center"/>
      <protection/>
    </xf>
    <xf numFmtId="0" fontId="19" fillId="43" borderId="85" xfId="0" applyFont="1" applyFill="1" applyBorder="1" applyAlignment="1" applyProtection="1">
      <alignment horizontal="center" vertical="center"/>
      <protection/>
    </xf>
    <xf numFmtId="0" fontId="19" fillId="43" borderId="88" xfId="0" applyFont="1" applyFill="1" applyBorder="1" applyAlignment="1" applyProtection="1">
      <alignment horizontal="center" vertical="center"/>
      <protection/>
    </xf>
    <xf numFmtId="0" fontId="19" fillId="0" borderId="78" xfId="0" applyFont="1" applyBorder="1" applyAlignment="1" applyProtection="1">
      <alignment horizontal="center" vertical="center"/>
      <protection/>
    </xf>
    <xf numFmtId="0" fontId="19" fillId="0" borderId="0" xfId="0" applyFont="1" applyBorder="1" applyAlignment="1" applyProtection="1">
      <alignment horizontal="left" vertical="center"/>
      <protection/>
    </xf>
    <xf numFmtId="0" fontId="13" fillId="0" borderId="21" xfId="0" applyFont="1" applyBorder="1" applyAlignment="1" applyProtection="1">
      <alignment horizontal="center" vertical="center"/>
      <protection/>
    </xf>
    <xf numFmtId="0" fontId="81" fillId="0" borderId="0" xfId="0" applyFont="1" applyAlignment="1">
      <alignment vertical="center"/>
    </xf>
    <xf numFmtId="0" fontId="59" fillId="0" borderId="0" xfId="0" applyFont="1" applyAlignment="1">
      <alignment vertical="center"/>
    </xf>
    <xf numFmtId="0" fontId="14" fillId="43" borderId="78" xfId="0" applyFont="1" applyFill="1" applyBorder="1" applyAlignment="1" applyProtection="1">
      <alignment horizontal="center" vertical="center"/>
      <protection/>
    </xf>
    <xf numFmtId="0" fontId="14" fillId="43" borderId="40" xfId="0" applyFont="1" applyFill="1" applyBorder="1" applyAlignment="1" applyProtection="1">
      <alignment horizontal="center" vertical="center" wrapText="1"/>
      <protection/>
    </xf>
    <xf numFmtId="184" fontId="13" fillId="0" borderId="25" xfId="0" applyNumberFormat="1" applyFont="1" applyBorder="1" applyAlignment="1" applyProtection="1">
      <alignment horizontal="center" vertical="center"/>
      <protection locked="0"/>
    </xf>
    <xf numFmtId="186" fontId="13" fillId="0" borderId="25" xfId="0" applyNumberFormat="1" applyFont="1" applyBorder="1" applyAlignment="1" applyProtection="1">
      <alignment horizontal="center" vertical="center"/>
      <protection locked="0"/>
    </xf>
    <xf numFmtId="186" fontId="13" fillId="0" borderId="29" xfId="0" applyNumberFormat="1" applyFont="1" applyBorder="1" applyAlignment="1" applyProtection="1">
      <alignment horizontal="center" vertical="center"/>
      <protection locked="0"/>
    </xf>
    <xf numFmtId="0" fontId="22" fillId="0" borderId="0" xfId="0" applyFont="1" applyAlignment="1">
      <alignment horizontal="center" vertical="center"/>
    </xf>
    <xf numFmtId="186" fontId="13" fillId="0" borderId="48" xfId="0" applyNumberFormat="1" applyFont="1" applyBorder="1" applyAlignment="1" applyProtection="1">
      <alignment horizontal="center" vertical="center"/>
      <protection locked="0"/>
    </xf>
    <xf numFmtId="186" fontId="13" fillId="0" borderId="40" xfId="0" applyNumberFormat="1" applyFont="1" applyBorder="1" applyAlignment="1" applyProtection="1">
      <alignment horizontal="center" vertical="center"/>
      <protection locked="0"/>
    </xf>
    <xf numFmtId="0" fontId="28" fillId="40" borderId="19" xfId="0" applyFont="1" applyFill="1" applyBorder="1" applyAlignment="1" applyProtection="1">
      <alignment vertical="center"/>
      <protection/>
    </xf>
    <xf numFmtId="0" fontId="24" fillId="0" borderId="0" xfId="0" applyFont="1" applyBorder="1" applyAlignment="1" applyProtection="1">
      <alignment horizontal="left" vertical="center"/>
      <protection/>
    </xf>
    <xf numFmtId="0" fontId="67" fillId="0" borderId="0" xfId="0" applyFont="1" applyBorder="1" applyAlignment="1" applyProtection="1">
      <alignment horizontal="left" vertical="center"/>
      <protection/>
    </xf>
    <xf numFmtId="0" fontId="34" fillId="43" borderId="89" xfId="0" applyFont="1" applyFill="1" applyBorder="1" applyAlignment="1" applyProtection="1">
      <alignment horizontal="center" vertical="center"/>
      <protection/>
    </xf>
    <xf numFmtId="0" fontId="34" fillId="43" borderId="40" xfId="0" applyFont="1" applyFill="1" applyBorder="1" applyAlignment="1" applyProtection="1">
      <alignment horizontal="center" vertical="center"/>
      <protection/>
    </xf>
    <xf numFmtId="0" fontId="34" fillId="43" borderId="79" xfId="0" applyFont="1" applyFill="1" applyBorder="1" applyAlignment="1" applyProtection="1">
      <alignment horizontal="center" vertical="center" wrapText="1"/>
      <protection/>
    </xf>
    <xf numFmtId="0" fontId="23" fillId="0" borderId="69" xfId="0" applyFont="1" applyBorder="1" applyAlignment="1" applyProtection="1">
      <alignment horizontal="center" vertical="center"/>
      <protection/>
    </xf>
    <xf numFmtId="184" fontId="23" fillId="0" borderId="25" xfId="0" applyNumberFormat="1" applyFont="1" applyBorder="1" applyAlignment="1" applyProtection="1">
      <alignment horizontal="center" vertical="center"/>
      <protection locked="0"/>
    </xf>
    <xf numFmtId="186" fontId="23" fillId="0" borderId="25" xfId="0" applyNumberFormat="1" applyFont="1" applyBorder="1" applyAlignment="1" applyProtection="1">
      <alignment horizontal="center" vertical="center"/>
      <protection locked="0"/>
    </xf>
    <xf numFmtId="186" fontId="23" fillId="0" borderId="25" xfId="0" applyNumberFormat="1" applyFont="1" applyBorder="1" applyAlignment="1" applyProtection="1">
      <alignment horizontal="center" vertical="center" wrapText="1"/>
      <protection locked="0"/>
    </xf>
    <xf numFmtId="184" fontId="23" fillId="0" borderId="71" xfId="0" applyNumberFormat="1" applyFont="1" applyBorder="1" applyAlignment="1" applyProtection="1">
      <alignment horizontal="center" vertical="center"/>
      <protection locked="0"/>
    </xf>
    <xf numFmtId="0" fontId="37" fillId="0" borderId="0" xfId="0" applyFont="1" applyAlignment="1">
      <alignment vertical="center"/>
    </xf>
    <xf numFmtId="0" fontId="24" fillId="0" borderId="0" xfId="0" applyFont="1" applyAlignment="1">
      <alignment vertical="center"/>
    </xf>
    <xf numFmtId="184" fontId="23" fillId="0" borderId="48" xfId="0" applyNumberFormat="1" applyFont="1" applyBorder="1" applyAlignment="1" applyProtection="1">
      <alignment horizontal="center" vertical="center"/>
      <protection locked="0"/>
    </xf>
    <xf numFmtId="186" fontId="23" fillId="0" borderId="48" xfId="0" applyNumberFormat="1" applyFont="1" applyBorder="1" applyAlignment="1" applyProtection="1">
      <alignment horizontal="center" vertical="center"/>
      <protection locked="0"/>
    </xf>
    <xf numFmtId="184" fontId="23" fillId="0" borderId="90" xfId="0" applyNumberFormat="1" applyFont="1" applyBorder="1" applyAlignment="1" applyProtection="1">
      <alignment horizontal="center" vertical="center"/>
      <protection locked="0"/>
    </xf>
    <xf numFmtId="184" fontId="44" fillId="0" borderId="70" xfId="0" applyNumberFormat="1" applyFont="1" applyBorder="1" applyAlignment="1" applyProtection="1">
      <alignment horizontal="left" vertical="center" wrapText="1"/>
      <protection locked="0"/>
    </xf>
    <xf numFmtId="0" fontId="15" fillId="0" borderId="24" xfId="0" applyFont="1" applyBorder="1" applyAlignment="1" applyProtection="1">
      <alignment horizontal="center" vertical="center"/>
      <protection/>
    </xf>
    <xf numFmtId="184" fontId="44" fillId="0" borderId="91" xfId="0" applyNumberFormat="1" applyFont="1" applyBorder="1" applyAlignment="1" applyProtection="1">
      <alignment horizontal="center" vertical="center"/>
      <protection locked="0"/>
    </xf>
    <xf numFmtId="183" fontId="44" fillId="0" borderId="92" xfId="0" applyNumberFormat="1" applyFont="1" applyBorder="1" applyAlignment="1" applyProtection="1">
      <alignment horizontal="center" vertical="center"/>
      <protection locked="0"/>
    </xf>
    <xf numFmtId="0" fontId="34" fillId="43" borderId="68" xfId="0" applyFont="1" applyFill="1" applyBorder="1" applyAlignment="1" applyProtection="1">
      <alignment horizontal="center" vertical="center"/>
      <protection/>
    </xf>
    <xf numFmtId="0" fontId="34" fillId="43" borderId="87" xfId="0" applyFont="1" applyFill="1" applyBorder="1" applyAlignment="1" applyProtection="1">
      <alignment horizontal="center" vertical="center"/>
      <protection/>
    </xf>
    <xf numFmtId="0" fontId="34" fillId="43" borderId="21" xfId="0" applyFont="1" applyFill="1" applyBorder="1" applyAlignment="1" applyProtection="1">
      <alignment horizontal="center" vertical="center"/>
      <protection/>
    </xf>
    <xf numFmtId="184" fontId="23" fillId="0" borderId="70" xfId="0" applyNumberFormat="1" applyFont="1" applyBorder="1" applyAlignment="1" applyProtection="1">
      <alignment horizontal="center" vertical="center"/>
      <protection locked="0"/>
    </xf>
    <xf numFmtId="186" fontId="23" fillId="0" borderId="71" xfId="0" applyNumberFormat="1" applyFont="1" applyBorder="1" applyAlignment="1" applyProtection="1">
      <alignment horizontal="left" vertical="center" wrapText="1"/>
      <protection locked="0"/>
    </xf>
    <xf numFmtId="184" fontId="23" fillId="0" borderId="50" xfId="0" applyNumberFormat="1" applyFont="1" applyBorder="1" applyAlignment="1" applyProtection="1">
      <alignment horizontal="center" vertical="center"/>
      <protection locked="0"/>
    </xf>
    <xf numFmtId="186" fontId="23" fillId="0" borderId="74" xfId="0" applyNumberFormat="1" applyFont="1" applyBorder="1" applyAlignment="1" applyProtection="1">
      <alignment horizontal="left" vertical="center" wrapText="1"/>
      <protection locked="0"/>
    </xf>
    <xf numFmtId="184" fontId="13" fillId="0" borderId="78" xfId="0" applyNumberFormat="1" applyFont="1" applyBorder="1" applyAlignment="1" applyProtection="1">
      <alignment horizontal="center" vertical="center"/>
      <protection locked="0"/>
    </xf>
    <xf numFmtId="186" fontId="13" fillId="0" borderId="79" xfId="0" applyNumberFormat="1" applyFont="1" applyBorder="1" applyAlignment="1" applyProtection="1">
      <alignment horizontal="center" vertical="center"/>
      <protection locked="0"/>
    </xf>
    <xf numFmtId="0" fontId="22" fillId="0" borderId="0" xfId="0" applyFont="1" applyAlignment="1" applyProtection="1">
      <alignment horizontal="left" vertical="center" wrapText="1"/>
      <protection/>
    </xf>
    <xf numFmtId="0" fontId="15" fillId="25" borderId="64" xfId="0" applyFont="1" applyFill="1" applyBorder="1" applyAlignment="1" applyProtection="1">
      <alignment horizontal="center" vertical="center" wrapText="1"/>
      <protection/>
    </xf>
    <xf numFmtId="0" fontId="31" fillId="40" borderId="0" xfId="0" applyFont="1" applyFill="1" applyBorder="1" applyAlignment="1" applyProtection="1">
      <alignment vertical="center"/>
      <protection/>
    </xf>
    <xf numFmtId="0" fontId="82" fillId="0" borderId="0"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184" fontId="23" fillId="0" borderId="71" xfId="0" applyNumberFormat="1" applyFont="1" applyBorder="1" applyAlignment="1" applyProtection="1">
      <alignment horizontal="left" vertical="center" wrapText="1"/>
      <protection locked="0"/>
    </xf>
    <xf numFmtId="184" fontId="23" fillId="0" borderId="79" xfId="0" applyNumberFormat="1" applyFont="1" applyBorder="1" applyAlignment="1" applyProtection="1">
      <alignment horizontal="left" vertical="center" wrapText="1"/>
      <protection locked="0"/>
    </xf>
    <xf numFmtId="0" fontId="13" fillId="0" borderId="17" xfId="0" applyFont="1" applyBorder="1" applyAlignment="1" applyProtection="1">
      <alignment horizontal="center" vertical="center"/>
      <protection/>
    </xf>
    <xf numFmtId="184" fontId="23" fillId="0" borderId="0" xfId="0" applyNumberFormat="1" applyFont="1" applyBorder="1" applyAlignment="1" applyProtection="1">
      <alignment horizontal="left" vertical="center" wrapText="1"/>
      <protection locked="0"/>
    </xf>
    <xf numFmtId="0" fontId="0" fillId="0" borderId="20" xfId="0" applyBorder="1" applyAlignment="1">
      <alignment vertical="center"/>
    </xf>
    <xf numFmtId="0" fontId="13" fillId="0" borderId="20" xfId="0" applyFont="1" applyBorder="1" applyAlignment="1">
      <alignment vertical="center"/>
    </xf>
    <xf numFmtId="184" fontId="83" fillId="0" borderId="70" xfId="0" applyNumberFormat="1" applyFont="1" applyBorder="1" applyAlignment="1" applyProtection="1">
      <alignment horizontal="center" vertical="center" wrapText="1"/>
      <protection locked="0"/>
    </xf>
    <xf numFmtId="186" fontId="83" fillId="0" borderId="71" xfId="0" applyNumberFormat="1" applyFont="1" applyBorder="1" applyAlignment="1" applyProtection="1">
      <alignment horizontal="left" vertical="center" wrapText="1"/>
      <protection locked="0"/>
    </xf>
    <xf numFmtId="0" fontId="84" fillId="0" borderId="0" xfId="0" applyFont="1" applyAlignment="1">
      <alignment vertical="center"/>
    </xf>
    <xf numFmtId="0" fontId="85" fillId="0" borderId="0" xfId="0" applyFont="1" applyAlignment="1">
      <alignment vertical="center"/>
    </xf>
    <xf numFmtId="184" fontId="86" fillId="0" borderId="50" xfId="0" applyNumberFormat="1" applyFont="1" applyBorder="1" applyAlignment="1" applyProtection="1">
      <alignment horizontal="left" vertical="center" wrapText="1"/>
      <protection locked="0"/>
    </xf>
    <xf numFmtId="186" fontId="86" fillId="0" borderId="74" xfId="0" applyNumberFormat="1" applyFont="1" applyBorder="1" applyAlignment="1" applyProtection="1">
      <alignment horizontal="left" vertical="center" wrapText="1"/>
      <protection locked="0"/>
    </xf>
    <xf numFmtId="184" fontId="83" fillId="0" borderId="78" xfId="0" applyNumberFormat="1" applyFont="1" applyBorder="1" applyAlignment="1" applyProtection="1">
      <alignment horizontal="center" vertical="center"/>
      <protection locked="0"/>
    </xf>
    <xf numFmtId="186" fontId="83" fillId="0" borderId="79" xfId="0" applyNumberFormat="1" applyFont="1" applyBorder="1" applyAlignment="1" applyProtection="1">
      <alignment horizontal="center" vertical="center"/>
      <protection locked="0"/>
    </xf>
    <xf numFmtId="0" fontId="16" fillId="0" borderId="93" xfId="0" applyFont="1" applyBorder="1" applyAlignment="1" applyProtection="1">
      <alignment vertical="center"/>
      <protection/>
    </xf>
    <xf numFmtId="0" fontId="17" fillId="0" borderId="94" xfId="0" applyFont="1" applyBorder="1" applyAlignment="1" applyProtection="1">
      <alignment vertical="center"/>
      <protection/>
    </xf>
    <xf numFmtId="0" fontId="88" fillId="0" borderId="0" xfId="0" applyFont="1" applyAlignment="1" applyProtection="1">
      <alignment vertical="center"/>
      <protection/>
    </xf>
    <xf numFmtId="0" fontId="89" fillId="0" borderId="0" xfId="0" applyFont="1" applyAlignment="1" applyProtection="1">
      <alignment vertical="center"/>
      <protection/>
    </xf>
    <xf numFmtId="0" fontId="80" fillId="0" borderId="0" xfId="0" applyFont="1" applyAlignment="1" applyProtection="1">
      <alignment vertical="center"/>
      <protection/>
    </xf>
    <xf numFmtId="0" fontId="135" fillId="0" borderId="0" xfId="0" applyFont="1" applyAlignment="1" applyProtection="1">
      <alignment vertical="center"/>
      <protection/>
    </xf>
    <xf numFmtId="0" fontId="136" fillId="0" borderId="0" xfId="0" applyFont="1" applyAlignment="1" applyProtection="1">
      <alignment vertical="center"/>
      <protection/>
    </xf>
    <xf numFmtId="0" fontId="137" fillId="0" borderId="0" xfId="0" applyFont="1" applyAlignment="1" applyProtection="1">
      <alignment vertical="center"/>
      <protection/>
    </xf>
    <xf numFmtId="0" fontId="16" fillId="0" borderId="93" xfId="0" applyFont="1" applyBorder="1" applyAlignment="1" applyProtection="1">
      <alignment horizontal="left" vertical="center" readingOrder="1"/>
      <protection/>
    </xf>
    <xf numFmtId="0" fontId="0" fillId="0" borderId="0" xfId="0" applyFont="1" applyAlignment="1" applyProtection="1">
      <alignment vertical="center"/>
      <protection/>
    </xf>
    <xf numFmtId="0" fontId="76" fillId="0" borderId="0" xfId="0" applyFont="1" applyAlignment="1">
      <alignment vertical="center"/>
    </xf>
    <xf numFmtId="0" fontId="62" fillId="43" borderId="95" xfId="0" applyFont="1" applyFill="1" applyBorder="1" applyAlignment="1">
      <alignment horizontal="center" vertical="center"/>
    </xf>
    <xf numFmtId="0" fontId="57" fillId="43" borderId="96" xfId="0" applyFont="1" applyFill="1" applyBorder="1" applyAlignment="1">
      <alignment horizontal="center" vertical="center"/>
    </xf>
    <xf numFmtId="0" fontId="57" fillId="43" borderId="97" xfId="0" applyFont="1" applyFill="1" applyBorder="1" applyAlignment="1">
      <alignment horizontal="center" vertical="center" wrapText="1"/>
    </xf>
    <xf numFmtId="0" fontId="47" fillId="0" borderId="98" xfId="0" applyFont="1" applyBorder="1" applyAlignment="1">
      <alignment horizontal="center" vertical="center"/>
    </xf>
    <xf numFmtId="184" fontId="13" fillId="0" borderId="99" xfId="0" applyNumberFormat="1" applyFont="1" applyBorder="1" applyAlignment="1" applyProtection="1">
      <alignment horizontal="center" vertical="center"/>
      <protection locked="0"/>
    </xf>
    <xf numFmtId="0" fontId="47" fillId="0" borderId="100" xfId="0" applyFont="1" applyBorder="1" applyAlignment="1">
      <alignment horizontal="center" vertical="center"/>
    </xf>
    <xf numFmtId="0" fontId="47" fillId="0" borderId="101" xfId="0" applyFont="1" applyBorder="1" applyAlignment="1">
      <alignment horizontal="center" vertical="center"/>
    </xf>
    <xf numFmtId="0" fontId="13" fillId="0" borderId="102" xfId="0" applyFont="1" applyBorder="1" applyAlignment="1" applyProtection="1">
      <alignment horizontal="center" vertical="center"/>
      <protection locked="0"/>
    </xf>
    <xf numFmtId="0" fontId="13" fillId="0" borderId="103" xfId="0" applyFont="1" applyBorder="1" applyAlignment="1" applyProtection="1">
      <alignment horizontal="center" vertical="center"/>
      <protection locked="0"/>
    </xf>
    <xf numFmtId="184" fontId="13" fillId="0" borderId="104" xfId="0" applyNumberFormat="1" applyFont="1" applyBorder="1" applyAlignment="1" applyProtection="1">
      <alignment horizontal="center" vertical="center"/>
      <protection locked="0"/>
    </xf>
    <xf numFmtId="0" fontId="63" fillId="0" borderId="94" xfId="0" applyFont="1" applyBorder="1" applyAlignment="1" applyProtection="1">
      <alignment horizontal="left" vertical="center" readingOrder="1"/>
      <protection/>
    </xf>
    <xf numFmtId="0" fontId="90" fillId="0" borderId="0" xfId="0" applyFont="1" applyAlignment="1">
      <alignment vertical="center"/>
    </xf>
    <xf numFmtId="0" fontId="63" fillId="0" borderId="105" xfId="0" applyFont="1" applyBorder="1" applyAlignment="1" applyProtection="1">
      <alignment horizontal="left" vertical="center" readingOrder="1"/>
      <protection/>
    </xf>
    <xf numFmtId="0" fontId="32" fillId="0" borderId="0" xfId="0" applyFont="1" applyAlignment="1" applyProtection="1">
      <alignment vertical="center"/>
      <protection/>
    </xf>
    <xf numFmtId="0" fontId="73" fillId="0" borderId="0" xfId="0" applyFont="1" applyAlignment="1" applyProtection="1">
      <alignment vertical="center"/>
      <protection/>
    </xf>
    <xf numFmtId="0" fontId="16" fillId="0" borderId="93" xfId="0" applyFont="1" applyBorder="1" applyAlignment="1">
      <alignment horizontal="left" vertical="center" readingOrder="1"/>
    </xf>
    <xf numFmtId="0" fontId="63" fillId="0" borderId="105" xfId="0" applyFont="1" applyBorder="1" applyAlignment="1">
      <alignment horizontal="left" vertical="center" readingOrder="1"/>
    </xf>
    <xf numFmtId="0" fontId="63" fillId="0" borderId="105" xfId="0" applyFont="1" applyBorder="1" applyAlignment="1" applyProtection="1">
      <alignment vertical="top" readingOrder="1"/>
      <protection/>
    </xf>
    <xf numFmtId="0" fontId="13" fillId="0" borderId="100" xfId="0" applyFont="1" applyBorder="1" applyAlignment="1" applyProtection="1">
      <alignment horizontal="center" vertical="center"/>
      <protection/>
    </xf>
    <xf numFmtId="0" fontId="13" fillId="0" borderId="99" xfId="0" applyFont="1" applyBorder="1" applyAlignment="1">
      <alignment horizontal="center" vertical="center"/>
    </xf>
    <xf numFmtId="0" fontId="13" fillId="0" borderId="101" xfId="0" applyFont="1" applyBorder="1" applyAlignment="1" applyProtection="1">
      <alignment horizontal="center" vertical="center"/>
      <protection/>
    </xf>
    <xf numFmtId="184" fontId="13" fillId="0" borderId="103" xfId="0" applyNumberFormat="1" applyFont="1" applyBorder="1" applyAlignment="1" applyProtection="1">
      <alignment horizontal="center" vertical="center"/>
      <protection locked="0"/>
    </xf>
    <xf numFmtId="184" fontId="13" fillId="0" borderId="106" xfId="0" applyNumberFormat="1" applyFont="1" applyBorder="1" applyAlignment="1" applyProtection="1">
      <alignment horizontal="center" vertical="center"/>
      <protection locked="0"/>
    </xf>
    <xf numFmtId="186" fontId="13" fillId="0" borderId="106" xfId="0" applyNumberFormat="1" applyFont="1" applyBorder="1" applyAlignment="1" applyProtection="1">
      <alignment horizontal="center" vertical="center"/>
      <protection locked="0"/>
    </xf>
    <xf numFmtId="186" fontId="13" fillId="0" borderId="107" xfId="0" applyNumberFormat="1" applyFont="1" applyBorder="1" applyAlignment="1" applyProtection="1">
      <alignment horizontal="center" vertical="center"/>
      <protection locked="0"/>
    </xf>
    <xf numFmtId="0" fontId="13" fillId="0" borderId="104" xfId="0" applyFont="1" applyBorder="1" applyAlignment="1">
      <alignment horizontal="center" vertical="center"/>
    </xf>
    <xf numFmtId="0" fontId="19" fillId="40" borderId="17" xfId="0" applyFont="1" applyFill="1" applyBorder="1" applyAlignment="1">
      <alignment horizontal="left" vertical="top" wrapText="1"/>
    </xf>
    <xf numFmtId="0" fontId="19" fillId="40" borderId="76" xfId="0" applyFont="1" applyFill="1" applyBorder="1" applyAlignment="1">
      <alignment horizontal="center" vertical="center" wrapText="1"/>
    </xf>
    <xf numFmtId="0" fontId="19" fillId="40" borderId="87" xfId="0" applyFont="1" applyFill="1" applyBorder="1" applyAlignment="1">
      <alignment horizontal="center" vertical="center" wrapText="1"/>
    </xf>
    <xf numFmtId="49" fontId="24" fillId="40" borderId="80" xfId="0" applyNumberFormat="1" applyFont="1" applyFill="1" applyBorder="1" applyAlignment="1">
      <alignment horizontal="center" vertical="center" wrapText="1"/>
    </xf>
    <xf numFmtId="49" fontId="46" fillId="40" borderId="39" xfId="0" applyNumberFormat="1" applyFont="1" applyFill="1" applyBorder="1" applyAlignment="1">
      <alignment horizontal="center" vertical="center" wrapText="1"/>
    </xf>
    <xf numFmtId="0" fontId="19" fillId="40" borderId="78" xfId="0" applyFont="1" applyFill="1" applyBorder="1" applyAlignment="1">
      <alignment horizontal="center" vertical="center" wrapText="1"/>
    </xf>
    <xf numFmtId="0" fontId="48" fillId="0" borderId="75" xfId="0" applyFont="1" applyBorder="1" applyAlignment="1">
      <alignment horizontal="center" vertical="center"/>
    </xf>
    <xf numFmtId="0" fontId="40" fillId="40" borderId="76" xfId="0" applyFont="1" applyFill="1" applyBorder="1" applyAlignment="1">
      <alignment horizontal="center" vertical="center" wrapText="1"/>
    </xf>
    <xf numFmtId="0" fontId="19" fillId="40" borderId="85" xfId="0" applyFont="1" applyFill="1" applyBorder="1" applyAlignment="1">
      <alignment horizontal="center" vertical="center" wrapText="1"/>
    </xf>
    <xf numFmtId="49" fontId="46" fillId="40" borderId="72" xfId="0" applyNumberFormat="1" applyFont="1" applyFill="1" applyBorder="1" applyAlignment="1">
      <alignment horizontal="center" vertical="center" wrapText="1"/>
    </xf>
    <xf numFmtId="0" fontId="19" fillId="40" borderId="50" xfId="0" applyFont="1" applyFill="1" applyBorder="1" applyAlignment="1">
      <alignment horizontal="center" vertical="center" wrapText="1"/>
    </xf>
    <xf numFmtId="0" fontId="48" fillId="0" borderId="108" xfId="0" applyFont="1" applyBorder="1" applyAlignment="1">
      <alignment horizontal="center" vertical="center"/>
    </xf>
    <xf numFmtId="0" fontId="19" fillId="40" borderId="91" xfId="0" applyFont="1" applyFill="1" applyBorder="1" applyAlignment="1">
      <alignment horizontal="center" vertical="center" wrapText="1"/>
    </xf>
    <xf numFmtId="0" fontId="19" fillId="40" borderId="70" xfId="0" applyFont="1" applyFill="1" applyBorder="1" applyAlignment="1">
      <alignment horizontal="center" vertical="center" wrapText="1"/>
    </xf>
    <xf numFmtId="0" fontId="19" fillId="43" borderId="65" xfId="0" applyFont="1" applyFill="1" applyBorder="1" applyAlignment="1">
      <alignment horizontal="center" vertical="center" wrapText="1"/>
    </xf>
    <xf numFmtId="0" fontId="40" fillId="40" borderId="109" xfId="0" applyFont="1" applyFill="1" applyBorder="1" applyAlignment="1">
      <alignment horizontal="center" vertical="center" wrapText="1"/>
    </xf>
    <xf numFmtId="0" fontId="33" fillId="40" borderId="45" xfId="0" applyFont="1" applyFill="1" applyBorder="1" applyAlignment="1">
      <alignment horizontal="center" vertical="center" wrapText="1"/>
    </xf>
    <xf numFmtId="0" fontId="14" fillId="40" borderId="45" xfId="0" applyFont="1" applyFill="1" applyBorder="1" applyAlignment="1">
      <alignment horizontal="center" vertical="center"/>
    </xf>
    <xf numFmtId="0" fontId="13" fillId="40" borderId="41" xfId="0" applyFont="1" applyFill="1" applyBorder="1" applyAlignment="1">
      <alignment horizontal="center" vertical="center"/>
    </xf>
    <xf numFmtId="0" fontId="24" fillId="40" borderId="0" xfId="0" applyFont="1" applyFill="1" applyBorder="1" applyAlignment="1">
      <alignment horizontal="center" vertical="center" wrapText="1"/>
    </xf>
    <xf numFmtId="0" fontId="44" fillId="42" borderId="66" xfId="0" applyFont="1" applyFill="1" applyBorder="1" applyAlignment="1">
      <alignment horizontal="center" vertical="center"/>
    </xf>
    <xf numFmtId="0" fontId="45" fillId="42" borderId="67" xfId="0" applyFont="1" applyFill="1" applyBorder="1" applyAlignment="1">
      <alignment horizontal="center" vertical="center"/>
    </xf>
    <xf numFmtId="0" fontId="45" fillId="42" borderId="55" xfId="0" applyFont="1" applyFill="1" applyBorder="1" applyAlignment="1">
      <alignment horizontal="center" vertical="center"/>
    </xf>
    <xf numFmtId="0" fontId="14" fillId="42" borderId="23" xfId="0" applyFont="1" applyFill="1" applyBorder="1" applyAlignment="1">
      <alignment horizontal="center" vertical="center" wrapText="1"/>
    </xf>
    <xf numFmtId="0" fontId="19" fillId="0" borderId="50" xfId="0" applyFont="1" applyBorder="1" applyAlignment="1" applyProtection="1">
      <alignment horizontal="center" vertical="center" wrapText="1"/>
      <protection/>
    </xf>
    <xf numFmtId="0" fontId="15" fillId="0" borderId="50" xfId="0" applyFont="1" applyBorder="1" applyAlignment="1" applyProtection="1">
      <alignment horizontal="center" vertical="center" wrapText="1"/>
      <protection locked="0"/>
    </xf>
    <xf numFmtId="176" fontId="19" fillId="25" borderId="50" xfId="39" applyFont="1" applyFill="1" applyBorder="1" applyAlignment="1" applyProtection="1">
      <alignment horizontal="center" vertical="center" wrapText="1"/>
      <protection/>
    </xf>
    <xf numFmtId="0" fontId="24" fillId="0" borderId="50" xfId="0" applyFont="1" applyBorder="1" applyAlignment="1" applyProtection="1">
      <alignment horizontal="center" vertical="center" wrapText="1"/>
      <protection/>
    </xf>
    <xf numFmtId="0" fontId="23" fillId="0" borderId="50" xfId="0" applyFont="1" applyBorder="1" applyAlignment="1" applyProtection="1">
      <alignment horizontal="center" vertical="center" wrapText="1"/>
      <protection/>
    </xf>
    <xf numFmtId="176" fontId="15" fillId="25" borderId="50" xfId="39" applyFont="1" applyFill="1" applyBorder="1" applyAlignment="1" applyProtection="1">
      <alignment vertical="center" wrapText="1"/>
      <protection/>
    </xf>
    <xf numFmtId="0" fontId="14" fillId="0" borderId="4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9" fillId="0" borderId="50" xfId="0" applyFont="1" applyBorder="1" applyAlignment="1" applyProtection="1">
      <alignment horizontal="center" vertical="center"/>
      <protection/>
    </xf>
    <xf numFmtId="176" fontId="15" fillId="0" borderId="50" xfId="39" applyFont="1" applyBorder="1" applyAlignment="1" applyProtection="1">
      <alignment horizontal="center" vertical="center"/>
      <protection locked="0"/>
    </xf>
    <xf numFmtId="0" fontId="19" fillId="0" borderId="43" xfId="0" applyFont="1" applyBorder="1" applyAlignment="1" applyProtection="1">
      <alignment horizontal="center" vertical="center" wrapText="1"/>
      <protection/>
    </xf>
    <xf numFmtId="0" fontId="44" fillId="25" borderId="51" xfId="0" applyFont="1" applyFill="1" applyBorder="1" applyAlignment="1" applyProtection="1">
      <alignment horizontal="center" vertical="center"/>
      <protection/>
    </xf>
    <xf numFmtId="0" fontId="19" fillId="0" borderId="72" xfId="0" applyFont="1" applyBorder="1" applyAlignment="1" applyProtection="1">
      <alignment horizontal="center" vertical="center" wrapText="1"/>
      <protection/>
    </xf>
    <xf numFmtId="0" fontId="15" fillId="25" borderId="50" xfId="0" applyFont="1" applyFill="1" applyBorder="1" applyAlignment="1" applyProtection="1">
      <alignment horizontal="right" vertical="center"/>
      <protection/>
    </xf>
    <xf numFmtId="179" fontId="15" fillId="25" borderId="74" xfId="0" applyNumberFormat="1" applyFont="1" applyFill="1" applyBorder="1" applyAlignment="1" applyProtection="1">
      <alignment horizontal="right" vertical="center"/>
      <protection/>
    </xf>
    <xf numFmtId="0" fontId="19" fillId="0" borderId="39" xfId="0" applyFont="1" applyBorder="1" applyAlignment="1" applyProtection="1">
      <alignment horizontal="center" vertical="center" wrapText="1"/>
      <protection/>
    </xf>
    <xf numFmtId="0" fontId="44" fillId="25" borderId="79" xfId="0" applyFont="1" applyFill="1" applyBorder="1" applyAlignment="1" applyProtection="1">
      <alignment horizontal="center" vertical="center"/>
      <protection/>
    </xf>
    <xf numFmtId="0" fontId="33" fillId="0" borderId="45" xfId="0" applyFont="1" applyBorder="1" applyAlignment="1" applyProtection="1">
      <alignment horizontal="center" vertical="center" wrapText="1"/>
      <protection/>
    </xf>
    <xf numFmtId="0" fontId="19" fillId="0" borderId="20" xfId="0" applyFont="1" applyBorder="1" applyAlignment="1" applyProtection="1">
      <alignment vertical="center" shrinkToFit="1"/>
      <protection/>
    </xf>
    <xf numFmtId="0" fontId="13" fillId="0" borderId="77" xfId="0" applyFont="1" applyBorder="1" applyAlignment="1" applyProtection="1">
      <alignment horizontal="right" vertical="center"/>
      <protection/>
    </xf>
    <xf numFmtId="0" fontId="19" fillId="0" borderId="110" xfId="0" applyFont="1" applyBorder="1" applyAlignment="1" applyProtection="1">
      <alignment horizontal="center" vertical="center" wrapText="1"/>
      <protection/>
    </xf>
    <xf numFmtId="0" fontId="19" fillId="0" borderId="88" xfId="0" applyFont="1" applyBorder="1" applyAlignment="1" applyProtection="1">
      <alignment horizontal="center" vertical="center" wrapText="1"/>
      <protection/>
    </xf>
    <xf numFmtId="0" fontId="19" fillId="45" borderId="37" xfId="0" applyFont="1" applyFill="1" applyBorder="1" applyAlignment="1" applyProtection="1">
      <alignment horizontal="center" vertical="center"/>
      <protection/>
    </xf>
    <xf numFmtId="0" fontId="19" fillId="45" borderId="111" xfId="0" applyFont="1" applyFill="1" applyBorder="1" applyAlignment="1" applyProtection="1">
      <alignment horizontal="center" vertical="center"/>
      <protection/>
    </xf>
    <xf numFmtId="180" fontId="13" fillId="0" borderId="108" xfId="0" applyNumberFormat="1" applyFont="1" applyBorder="1" applyAlignment="1" applyProtection="1">
      <alignment horizontal="center" vertical="center"/>
      <protection/>
    </xf>
    <xf numFmtId="0" fontId="19" fillId="43" borderId="112" xfId="0" applyFont="1" applyFill="1" applyBorder="1" applyAlignment="1" applyProtection="1">
      <alignment horizontal="center" vertical="center"/>
      <protection/>
    </xf>
    <xf numFmtId="180" fontId="13" fillId="0" borderId="75" xfId="0" applyNumberFormat="1" applyFont="1" applyBorder="1" applyAlignment="1" applyProtection="1">
      <alignment horizontal="center" vertical="center"/>
      <protection/>
    </xf>
    <xf numFmtId="0" fontId="40" fillId="0" borderId="0" xfId="0" applyFont="1" applyBorder="1" applyAlignment="1" applyProtection="1">
      <alignment horizontal="left" vertical="top" wrapText="1"/>
      <protection/>
    </xf>
    <xf numFmtId="0" fontId="19" fillId="0" borderId="77" xfId="0" applyFont="1" applyBorder="1" applyAlignment="1" applyProtection="1">
      <alignment horizontal="center" vertical="center" wrapText="1"/>
      <protection/>
    </xf>
    <xf numFmtId="181" fontId="15" fillId="25" borderId="36" xfId="0" applyNumberFormat="1" applyFont="1" applyFill="1" applyBorder="1" applyAlignment="1" applyProtection="1">
      <alignment horizontal="right" vertical="center"/>
      <protection/>
    </xf>
    <xf numFmtId="0" fontId="14" fillId="25" borderId="38" xfId="0" applyFont="1" applyFill="1" applyBorder="1" applyAlignment="1" applyProtection="1">
      <alignment horizontal="center" vertical="center"/>
      <protection/>
    </xf>
    <xf numFmtId="0" fontId="15" fillId="25" borderId="79" xfId="0" applyFont="1" applyFill="1" applyBorder="1" applyAlignment="1" applyProtection="1">
      <alignment horizontal="center" vertical="center"/>
      <protection/>
    </xf>
    <xf numFmtId="0" fontId="19" fillId="0" borderId="47" xfId="0" applyFont="1" applyBorder="1" applyAlignment="1" applyProtection="1">
      <alignment horizontal="center" vertical="center" wrapText="1"/>
      <protection/>
    </xf>
    <xf numFmtId="0" fontId="19" fillId="0" borderId="112" xfId="0" applyFont="1" applyBorder="1" applyAlignment="1" applyProtection="1">
      <alignment horizontal="center" vertical="center" wrapText="1"/>
      <protection/>
    </xf>
    <xf numFmtId="0" fontId="15" fillId="0" borderId="113" xfId="0" applyFont="1" applyBorder="1" applyAlignment="1" applyProtection="1">
      <alignment horizontal="right" vertical="center" wrapText="1"/>
      <protection/>
    </xf>
    <xf numFmtId="0" fontId="15" fillId="0" borderId="114" xfId="0" applyFont="1" applyBorder="1" applyAlignment="1" applyProtection="1">
      <alignment horizontal="right" vertical="center" wrapText="1"/>
      <protection/>
    </xf>
    <xf numFmtId="0" fontId="15" fillId="25" borderId="42" xfId="0" applyFont="1" applyFill="1" applyBorder="1" applyAlignment="1" applyProtection="1">
      <alignment horizontal="right" vertical="center" wrapText="1"/>
      <protection/>
    </xf>
    <xf numFmtId="0" fontId="19" fillId="0" borderId="115" xfId="0" applyFont="1" applyBorder="1" applyAlignment="1" applyProtection="1">
      <alignment vertical="center" wrapText="1"/>
      <protection/>
    </xf>
    <xf numFmtId="0" fontId="15" fillId="0" borderId="116" xfId="0" applyFont="1" applyBorder="1" applyAlignment="1" applyProtection="1">
      <alignment horizontal="right" vertical="center"/>
      <protection locked="0"/>
    </xf>
    <xf numFmtId="0" fontId="14" fillId="0" borderId="117" xfId="0" applyFont="1" applyBorder="1" applyAlignment="1" applyProtection="1">
      <alignment horizontal="center" vertical="center"/>
      <protection/>
    </xf>
    <xf numFmtId="0" fontId="19" fillId="0" borderId="118" xfId="0" applyFont="1" applyBorder="1" applyAlignment="1" applyProtection="1">
      <alignment horizontal="center" vertical="center" wrapText="1"/>
      <protection/>
    </xf>
    <xf numFmtId="0" fontId="15" fillId="0" borderId="119" xfId="0" applyFont="1" applyBorder="1" applyAlignment="1" applyProtection="1">
      <alignment horizontal="right" vertical="center" wrapText="1"/>
      <protection locked="0"/>
    </xf>
    <xf numFmtId="0" fontId="15" fillId="25" borderId="30" xfId="0" applyFont="1" applyFill="1" applyBorder="1" applyAlignment="1" applyProtection="1">
      <alignment horizontal="right" vertical="center" wrapText="1"/>
      <protection/>
    </xf>
    <xf numFmtId="0" fontId="15" fillId="0" borderId="50" xfId="0" applyFont="1" applyBorder="1" applyAlignment="1" applyProtection="1">
      <alignment horizontal="right" vertical="center" wrapText="1"/>
      <protection/>
    </xf>
    <xf numFmtId="0" fontId="19" fillId="0" borderId="120" xfId="0" applyFont="1" applyBorder="1" applyAlignment="1" applyProtection="1">
      <alignment horizontal="center" vertical="center" wrapText="1"/>
      <protection/>
    </xf>
    <xf numFmtId="0" fontId="19" fillId="0" borderId="86" xfId="0" applyFont="1" applyBorder="1" applyAlignment="1" applyProtection="1">
      <alignment horizontal="center" vertical="center" wrapText="1"/>
      <protection/>
    </xf>
    <xf numFmtId="0" fontId="19" fillId="0" borderId="45" xfId="0" applyFont="1" applyBorder="1" applyAlignment="1" applyProtection="1">
      <alignment horizontal="center" vertical="center"/>
      <protection/>
    </xf>
    <xf numFmtId="0" fontId="14" fillId="42" borderId="43" xfId="0" applyFont="1" applyFill="1" applyBorder="1" applyAlignment="1" applyProtection="1">
      <alignment horizontal="center" vertical="center"/>
      <protection/>
    </xf>
    <xf numFmtId="0" fontId="24" fillId="0" borderId="72" xfId="0" applyFont="1" applyBorder="1" applyAlignment="1" applyProtection="1">
      <alignment horizontal="center" vertical="center" wrapText="1"/>
      <protection/>
    </xf>
    <xf numFmtId="0" fontId="15" fillId="25" borderId="74" xfId="0" applyFont="1" applyFill="1" applyBorder="1" applyAlignment="1" applyProtection="1">
      <alignment horizontal="center" vertical="center" wrapText="1"/>
      <protection/>
    </xf>
    <xf numFmtId="0" fontId="24" fillId="0" borderId="39" xfId="0" applyFont="1" applyBorder="1" applyAlignment="1" applyProtection="1">
      <alignment horizontal="center" vertical="center" wrapText="1"/>
      <protection/>
    </xf>
    <xf numFmtId="0" fontId="13" fillId="0" borderId="72" xfId="0" applyFont="1" applyBorder="1" applyAlignment="1" applyProtection="1">
      <alignment horizontal="center" vertical="center"/>
      <protection/>
    </xf>
    <xf numFmtId="0" fontId="19" fillId="0" borderId="29" xfId="0" applyFont="1" applyBorder="1" applyAlignment="1" applyProtection="1">
      <alignment vertical="center" wrapText="1"/>
      <protection/>
    </xf>
    <xf numFmtId="0" fontId="14" fillId="0" borderId="74" xfId="0" applyFont="1" applyBorder="1" applyAlignment="1" applyProtection="1">
      <alignment horizontal="center" vertical="center" wrapText="1"/>
      <protection/>
    </xf>
    <xf numFmtId="9" fontId="15" fillId="25" borderId="71" xfId="0" applyNumberFormat="1" applyFont="1" applyFill="1" applyBorder="1" applyAlignment="1" applyProtection="1">
      <alignment horizontal="right" vertical="center" wrapText="1"/>
      <protection/>
    </xf>
    <xf numFmtId="0" fontId="63" fillId="0" borderId="94" xfId="0" applyFont="1" applyBorder="1" applyAlignment="1" applyProtection="1">
      <alignment horizontal="left" vertical="center" wrapText="1" readingOrder="1"/>
      <protection/>
    </xf>
    <xf numFmtId="0" fontId="13" fillId="0" borderId="77" xfId="0" applyFont="1" applyBorder="1" applyAlignment="1" applyProtection="1">
      <alignment horizontal="center" vertical="center"/>
      <protection/>
    </xf>
    <xf numFmtId="182" fontId="19" fillId="0" borderId="36" xfId="0" applyNumberFormat="1" applyFont="1" applyBorder="1" applyAlignment="1" applyProtection="1">
      <alignment vertical="center"/>
      <protection/>
    </xf>
    <xf numFmtId="0" fontId="15" fillId="0" borderId="85" xfId="0" applyFont="1" applyBorder="1" applyAlignment="1" applyProtection="1">
      <alignment horizontal="right" vertical="center" wrapText="1"/>
      <protection/>
    </xf>
    <xf numFmtId="0" fontId="14" fillId="0" borderId="88" xfId="0" applyFont="1" applyBorder="1" applyAlignment="1" applyProtection="1">
      <alignment horizontal="center" vertical="center" wrapText="1"/>
      <protection/>
    </xf>
    <xf numFmtId="0" fontId="42" fillId="43" borderId="37" xfId="0" applyFont="1" applyFill="1" applyBorder="1" applyAlignment="1">
      <alignment horizontal="center" vertical="center"/>
    </xf>
    <xf numFmtId="0" fontId="42" fillId="43" borderId="112" xfId="0" applyFont="1" applyFill="1" applyBorder="1" applyAlignment="1">
      <alignment horizontal="center" vertical="center" wrapText="1"/>
    </xf>
    <xf numFmtId="0" fontId="19" fillId="42" borderId="47" xfId="0" applyFont="1" applyFill="1" applyBorder="1" applyAlignment="1">
      <alignment horizontal="center" vertical="center"/>
    </xf>
    <xf numFmtId="0" fontId="19" fillId="42" borderId="66" xfId="0" applyFont="1" applyFill="1" applyBorder="1" applyAlignment="1" applyProtection="1">
      <alignment horizontal="center" vertical="center"/>
      <protection/>
    </xf>
    <xf numFmtId="9" fontId="13" fillId="0" borderId="47" xfId="60" applyFont="1" applyBorder="1" applyAlignment="1" applyProtection="1">
      <alignment horizontal="center" vertical="center"/>
      <protection/>
    </xf>
    <xf numFmtId="0" fontId="19" fillId="0" borderId="36" xfId="0" applyFont="1" applyBorder="1" applyAlignment="1" applyProtection="1">
      <alignment vertical="center" wrapText="1"/>
      <protection/>
    </xf>
    <xf numFmtId="0" fontId="15" fillId="0" borderId="121" xfId="0" applyFont="1" applyBorder="1" applyAlignment="1" applyProtection="1">
      <alignment horizontal="center" vertical="center" wrapText="1"/>
      <protection locked="0"/>
    </xf>
    <xf numFmtId="0" fontId="15" fillId="0" borderId="116" xfId="0" applyFont="1" applyBorder="1" applyAlignment="1" applyProtection="1">
      <alignment horizontal="right" vertical="center" wrapText="1"/>
      <protection/>
    </xf>
    <xf numFmtId="0" fontId="14" fillId="0" borderId="117" xfId="0" applyFont="1" applyBorder="1" applyAlignment="1" applyProtection="1">
      <alignment horizontal="center" vertical="center" wrapText="1"/>
      <protection/>
    </xf>
    <xf numFmtId="184" fontId="13" fillId="0" borderId="78" xfId="0" applyNumberFormat="1" applyFont="1" applyBorder="1" applyAlignment="1">
      <alignment horizontal="center" vertical="center"/>
    </xf>
    <xf numFmtId="0" fontId="13" fillId="0" borderId="79" xfId="0" applyFont="1" applyBorder="1" applyAlignment="1">
      <alignment horizontal="center" vertical="center"/>
    </xf>
    <xf numFmtId="184" fontId="13" fillId="0" borderId="50" xfId="0" applyNumberFormat="1" applyFont="1" applyBorder="1" applyAlignment="1">
      <alignment horizontal="center" vertical="center"/>
    </xf>
    <xf numFmtId="0" fontId="13" fillId="0" borderId="74" xfId="0" applyFont="1" applyBorder="1" applyAlignment="1">
      <alignment horizontal="center" vertical="center"/>
    </xf>
    <xf numFmtId="0" fontId="19" fillId="0" borderId="43" xfId="0" applyFont="1" applyBorder="1" applyAlignment="1">
      <alignment horizontal="center" vertical="center"/>
    </xf>
    <xf numFmtId="0" fontId="0" fillId="0" borderId="76" xfId="0" applyBorder="1" applyAlignment="1">
      <alignment horizontal="center" vertical="center"/>
    </xf>
    <xf numFmtId="0" fontId="19" fillId="0" borderId="73" xfId="0" applyFont="1" applyBorder="1" applyAlignment="1">
      <alignment horizontal="center" vertical="center"/>
    </xf>
    <xf numFmtId="0" fontId="36" fillId="0" borderId="17" xfId="0" applyFont="1" applyBorder="1" applyAlignment="1">
      <alignment horizontal="left" vertical="center"/>
    </xf>
    <xf numFmtId="0" fontId="42" fillId="43" borderId="85" xfId="0" applyFont="1" applyFill="1" applyBorder="1" applyAlignment="1">
      <alignment horizontal="center" vertical="center"/>
    </xf>
    <xf numFmtId="0" fontId="42" fillId="43" borderId="88" xfId="0" applyFont="1" applyFill="1" applyBorder="1" applyAlignment="1">
      <alignment horizontal="center" vertical="center"/>
    </xf>
    <xf numFmtId="185" fontId="15" fillId="0" borderId="116" xfId="0" applyNumberFormat="1" applyFont="1" applyBorder="1" applyAlignment="1" applyProtection="1">
      <alignment horizontal="right" vertical="center" wrapText="1"/>
      <protection/>
    </xf>
    <xf numFmtId="185" fontId="14" fillId="0" borderId="117" xfId="0" applyNumberFormat="1" applyFont="1" applyBorder="1" applyAlignment="1" applyProtection="1">
      <alignment horizontal="center" vertical="center" wrapText="1"/>
      <protection/>
    </xf>
    <xf numFmtId="0" fontId="67" fillId="0" borderId="17" xfId="0" applyFont="1" applyBorder="1" applyAlignment="1">
      <alignment horizontal="left" vertical="center"/>
    </xf>
    <xf numFmtId="0" fontId="15" fillId="25" borderId="122" xfId="0" applyFont="1" applyFill="1" applyBorder="1" applyAlignment="1" applyProtection="1">
      <alignment horizontal="center" vertical="center" wrapText="1"/>
      <protection/>
    </xf>
    <xf numFmtId="0" fontId="19" fillId="0" borderId="80" xfId="0" applyFont="1" applyBorder="1" applyAlignment="1" applyProtection="1">
      <alignment horizontal="center" vertical="center" wrapText="1"/>
      <protection/>
    </xf>
    <xf numFmtId="0" fontId="19" fillId="0" borderId="123" xfId="0" applyFont="1" applyBorder="1" applyAlignment="1" applyProtection="1">
      <alignment vertical="center" wrapText="1"/>
      <protection/>
    </xf>
    <xf numFmtId="0" fontId="19" fillId="0" borderId="118" xfId="0" applyFont="1" applyBorder="1" applyAlignment="1" applyProtection="1">
      <alignment horizontal="left" vertical="center" wrapText="1"/>
      <protection/>
    </xf>
    <xf numFmtId="0" fontId="13" fillId="0" borderId="45" xfId="0" applyFont="1" applyBorder="1" applyAlignment="1">
      <alignment horizontal="center" vertical="center"/>
    </xf>
    <xf numFmtId="0" fontId="19" fillId="0" borderId="45" xfId="0" applyFont="1" applyBorder="1" applyAlignment="1">
      <alignment horizontal="left" vertical="top" wrapText="1"/>
    </xf>
    <xf numFmtId="0" fontId="19" fillId="43" borderId="50" xfId="0" applyFont="1" applyFill="1" applyBorder="1" applyAlignment="1">
      <alignment horizontal="center" vertical="center"/>
    </xf>
    <xf numFmtId="0" fontId="19" fillId="43" borderId="50" xfId="0" applyFont="1" applyFill="1" applyBorder="1" applyAlignment="1">
      <alignment horizontal="center" vertical="center" wrapText="1"/>
    </xf>
    <xf numFmtId="0" fontId="19" fillId="46" borderId="50" xfId="0" applyFont="1" applyFill="1" applyBorder="1" applyAlignment="1">
      <alignment horizontal="center" vertical="center"/>
    </xf>
    <xf numFmtId="0" fontId="13" fillId="0" borderId="50" xfId="0" applyFont="1" applyBorder="1" applyAlignment="1">
      <alignment horizontal="center" vertical="center"/>
    </xf>
    <xf numFmtId="0" fontId="70" fillId="0" borderId="0" xfId="61" applyFont="1" applyBorder="1" applyAlignment="1" applyProtection="1">
      <alignment horizontal="left" vertical="center"/>
      <protection/>
    </xf>
    <xf numFmtId="0" fontId="15" fillId="0" borderId="121" xfId="0" applyFont="1" applyBorder="1" applyAlignment="1" applyProtection="1">
      <alignment horizontal="left" vertical="center" wrapText="1"/>
      <protection locked="0"/>
    </xf>
    <xf numFmtId="0" fontId="19" fillId="0" borderId="50" xfId="0" applyFont="1" applyBorder="1" applyAlignment="1">
      <alignment horizontal="center" vertical="center"/>
    </xf>
    <xf numFmtId="0" fontId="15" fillId="25" borderId="90" xfId="0" applyFont="1" applyFill="1" applyBorder="1" applyAlignment="1" applyProtection="1">
      <alignment horizontal="center" vertical="center" wrapText="1"/>
      <protection/>
    </xf>
    <xf numFmtId="0" fontId="14" fillId="0" borderId="0" xfId="0" applyFont="1" applyBorder="1" applyAlignment="1" applyProtection="1">
      <alignment horizontal="left" vertical="center"/>
      <protection/>
    </xf>
    <xf numFmtId="0" fontId="15" fillId="43" borderId="66" xfId="0" applyFont="1" applyFill="1" applyBorder="1" applyAlignment="1" applyProtection="1">
      <alignment horizontal="center" vertical="center"/>
      <protection/>
    </xf>
    <xf numFmtId="0" fontId="14" fillId="43" borderId="67" xfId="0" applyFont="1" applyFill="1" applyBorder="1" applyAlignment="1" applyProtection="1">
      <alignment horizontal="center" vertical="center"/>
      <protection/>
    </xf>
    <xf numFmtId="0" fontId="14" fillId="43" borderId="68" xfId="0" applyFont="1" applyFill="1" applyBorder="1" applyAlignment="1" applyProtection="1">
      <alignment horizontal="center" vertical="center" wrapText="1"/>
      <protection/>
    </xf>
    <xf numFmtId="0" fontId="14" fillId="43" borderId="46" xfId="0" applyFont="1" applyFill="1" applyBorder="1" applyAlignment="1" applyProtection="1">
      <alignment horizontal="center" vertical="center"/>
      <protection/>
    </xf>
    <xf numFmtId="0" fontId="15" fillId="0" borderId="116" xfId="0" applyFont="1" applyBorder="1" applyAlignment="1" applyProtection="1">
      <alignment horizontal="right" vertical="center" wrapText="1"/>
      <protection locked="0"/>
    </xf>
    <xf numFmtId="0" fontId="14" fillId="0" borderId="20" xfId="0" applyFont="1" applyBorder="1" applyAlignment="1" applyProtection="1">
      <alignment horizontal="left" vertical="center" wrapText="1"/>
      <protection/>
    </xf>
    <xf numFmtId="0" fontId="15" fillId="43" borderId="43" xfId="0" applyFont="1" applyFill="1" applyBorder="1" applyAlignment="1" applyProtection="1">
      <alignment horizontal="center" vertical="center"/>
      <protection/>
    </xf>
    <xf numFmtId="0" fontId="14" fillId="43" borderId="76" xfId="0" applyFont="1" applyFill="1" applyBorder="1" applyAlignment="1" applyProtection="1">
      <alignment horizontal="center" vertical="center"/>
      <protection/>
    </xf>
    <xf numFmtId="0" fontId="14" fillId="43" borderId="44" xfId="0" applyFont="1" applyFill="1" applyBorder="1" applyAlignment="1" applyProtection="1">
      <alignment horizontal="center" vertical="center" wrapText="1"/>
      <protection/>
    </xf>
    <xf numFmtId="0" fontId="14" fillId="43" borderId="73" xfId="0" applyFont="1" applyFill="1" applyBorder="1" applyAlignment="1" applyProtection="1">
      <alignment horizontal="center" vertical="center"/>
      <protection/>
    </xf>
    <xf numFmtId="0" fontId="15" fillId="25" borderId="71" xfId="0" applyFont="1" applyFill="1" applyBorder="1" applyAlignment="1" applyProtection="1">
      <alignment horizontal="center" vertical="center" wrapText="1"/>
      <protection/>
    </xf>
    <xf numFmtId="187" fontId="15" fillId="25" borderId="124" xfId="0" applyNumberFormat="1" applyFont="1" applyFill="1" applyBorder="1" applyAlignment="1" applyProtection="1">
      <alignment horizontal="right" vertical="center" wrapText="1"/>
      <protection/>
    </xf>
    <xf numFmtId="0" fontId="14" fillId="25" borderId="125" xfId="0" applyFont="1" applyFill="1" applyBorder="1" applyAlignment="1" applyProtection="1">
      <alignment horizontal="center" vertical="center" wrapText="1"/>
      <protection/>
    </xf>
    <xf numFmtId="0" fontId="46" fillId="0" borderId="0" xfId="0" applyFont="1" applyBorder="1" applyAlignment="1" applyProtection="1">
      <alignment horizontal="left" vertical="center" wrapText="1"/>
      <protection/>
    </xf>
    <xf numFmtId="0" fontId="24" fillId="0" borderId="126" xfId="0" applyFont="1" applyBorder="1" applyAlignment="1" applyProtection="1">
      <alignment horizontal="center" vertical="center" wrapText="1"/>
      <protection/>
    </xf>
    <xf numFmtId="0" fontId="24" fillId="0" borderId="89" xfId="0" applyFont="1" applyBorder="1" applyAlignment="1" applyProtection="1">
      <alignment horizontal="center" vertical="center" wrapText="1"/>
      <protection/>
    </xf>
    <xf numFmtId="0" fontId="13" fillId="0" borderId="126" xfId="0" applyFont="1" applyBorder="1" applyAlignment="1" applyProtection="1">
      <alignment horizontal="center" vertical="center"/>
      <protection/>
    </xf>
    <xf numFmtId="9" fontId="15" fillId="25" borderId="127" xfId="60" applyFont="1" applyFill="1" applyBorder="1" applyAlignment="1" applyProtection="1">
      <alignment horizontal="center" vertical="center"/>
      <protection/>
    </xf>
    <xf numFmtId="0" fontId="13" fillId="0" borderId="128" xfId="0" applyFont="1" applyBorder="1" applyAlignment="1" applyProtection="1">
      <alignment horizontal="center" vertical="center"/>
      <protection/>
    </xf>
    <xf numFmtId="0" fontId="19" fillId="0" borderId="25" xfId="0" applyFont="1" applyBorder="1" applyAlignment="1" applyProtection="1">
      <alignment vertical="center" wrapText="1"/>
      <protection/>
    </xf>
    <xf numFmtId="0" fontId="42" fillId="45" borderId="80" xfId="0" applyFont="1" applyFill="1" applyBorder="1" applyAlignment="1">
      <alignment horizontal="center" vertical="center"/>
    </xf>
    <xf numFmtId="0" fontId="42" fillId="45" borderId="66" xfId="0" applyFont="1" applyFill="1" applyBorder="1" applyAlignment="1">
      <alignment horizontal="center" vertical="center" wrapText="1"/>
    </xf>
    <xf numFmtId="0" fontId="42" fillId="43" borderId="68" xfId="0" applyFont="1" applyFill="1" applyBorder="1" applyAlignment="1">
      <alignment horizontal="center" vertical="center" wrapText="1"/>
    </xf>
    <xf numFmtId="183" fontId="0" fillId="0" borderId="47" xfId="0" applyNumberFormat="1" applyFont="1" applyBorder="1" applyAlignment="1">
      <alignment horizontal="center" vertical="center"/>
    </xf>
    <xf numFmtId="183" fontId="0" fillId="0" borderId="90" xfId="0" applyNumberFormat="1" applyFont="1" applyBorder="1" applyAlignment="1">
      <alignment horizontal="center" vertical="center"/>
    </xf>
    <xf numFmtId="0" fontId="75" fillId="43" borderId="43" xfId="0" applyFont="1" applyFill="1" applyBorder="1" applyAlignment="1" applyProtection="1">
      <alignment horizontal="center" vertical="center"/>
      <protection/>
    </xf>
    <xf numFmtId="0" fontId="34" fillId="43" borderId="76" xfId="0" applyFont="1" applyFill="1" applyBorder="1" applyAlignment="1" applyProtection="1">
      <alignment horizontal="center" vertical="center"/>
      <protection/>
    </xf>
    <xf numFmtId="0" fontId="34" fillId="43" borderId="73" xfId="0" applyFont="1" applyFill="1" applyBorder="1" applyAlignment="1" applyProtection="1">
      <alignment horizontal="center" vertical="center"/>
      <protection/>
    </xf>
    <xf numFmtId="0" fontId="14" fillId="0" borderId="116" xfId="0" applyFont="1" applyBorder="1" applyAlignment="1" applyProtection="1">
      <alignment horizontal="center" vertical="center" wrapText="1"/>
      <protection/>
    </xf>
    <xf numFmtId="0" fontId="15" fillId="0" borderId="129" xfId="0" applyFont="1" applyBorder="1" applyAlignment="1" applyProtection="1">
      <alignment horizontal="center" vertical="center" wrapText="1"/>
      <protection locked="0"/>
    </xf>
    <xf numFmtId="0" fontId="14" fillId="43" borderId="46" xfId="0" applyFont="1" applyFill="1" applyBorder="1" applyAlignment="1" applyProtection="1">
      <alignment horizontal="center" vertical="center" wrapText="1"/>
      <protection/>
    </xf>
    <xf numFmtId="0" fontId="19" fillId="0" borderId="123" xfId="0" applyFont="1" applyBorder="1" applyAlignment="1" applyProtection="1">
      <alignment horizontal="center" vertical="center" wrapText="1"/>
      <protection/>
    </xf>
    <xf numFmtId="0" fontId="40" fillId="0" borderId="20" xfId="0" applyFont="1" applyBorder="1" applyAlignment="1">
      <alignment horizontal="left" vertical="center" wrapText="1"/>
    </xf>
    <xf numFmtId="0" fontId="42" fillId="43" borderId="67" xfId="0" applyFont="1" applyFill="1" applyBorder="1" applyAlignment="1">
      <alignment horizontal="center" vertical="center"/>
    </xf>
    <xf numFmtId="0" fontId="30" fillId="40" borderId="41" xfId="0" applyFont="1" applyFill="1" applyBorder="1" applyAlignment="1" applyProtection="1">
      <alignment horizontal="left" vertical="center"/>
      <protection/>
    </xf>
    <xf numFmtId="0" fontId="14" fillId="43" borderId="130" xfId="0" applyFont="1" applyFill="1" applyBorder="1" applyAlignment="1">
      <alignment horizontal="center" vertical="center"/>
    </xf>
    <xf numFmtId="0" fontId="14" fillId="43" borderId="131" xfId="0" applyFont="1" applyFill="1" applyBorder="1" applyAlignment="1">
      <alignment horizontal="center" vertical="center"/>
    </xf>
    <xf numFmtId="0" fontId="19" fillId="43" borderId="45" xfId="0" applyFont="1" applyFill="1" applyBorder="1" applyAlignment="1" applyProtection="1">
      <alignment horizontal="center" vertical="center"/>
      <protection/>
    </xf>
    <xf numFmtId="0" fontId="13" fillId="0" borderId="79" xfId="0" applyFont="1" applyBorder="1" applyAlignment="1" applyProtection="1">
      <alignment horizontal="center" vertical="center"/>
      <protection/>
    </xf>
    <xf numFmtId="0" fontId="15" fillId="43" borderId="132" xfId="0" applyFont="1" applyFill="1" applyBorder="1" applyAlignment="1" applyProtection="1">
      <alignment horizontal="center" vertical="center"/>
      <protection/>
    </xf>
    <xf numFmtId="0" fontId="15" fillId="43" borderId="133" xfId="0" applyFont="1" applyFill="1" applyBorder="1" applyAlignment="1" applyProtection="1">
      <alignment horizontal="center" vertical="center"/>
      <protection/>
    </xf>
    <xf numFmtId="0" fontId="14" fillId="43" borderId="134" xfId="0" applyFont="1" applyFill="1" applyBorder="1" applyAlignment="1" applyProtection="1">
      <alignment horizontal="center" vertical="center"/>
      <protection/>
    </xf>
    <xf numFmtId="0" fontId="14" fillId="43" borderId="134" xfId="0" applyFont="1" applyFill="1" applyBorder="1" applyAlignment="1" applyProtection="1">
      <alignment horizontal="center" vertical="center" wrapText="1"/>
      <protection/>
    </xf>
    <xf numFmtId="0" fontId="14" fillId="43" borderId="76" xfId="0" applyFont="1" applyFill="1" applyBorder="1" applyAlignment="1" applyProtection="1">
      <alignment horizontal="center" vertical="center" wrapText="1"/>
      <protection/>
    </xf>
    <xf numFmtId="0" fontId="14" fillId="43" borderId="135" xfId="0" applyFont="1" applyFill="1" applyBorder="1" applyAlignment="1" applyProtection="1">
      <alignment horizontal="center" vertical="center"/>
      <protection/>
    </xf>
    <xf numFmtId="0" fontId="34" fillId="43" borderId="38" xfId="0" applyFont="1" applyFill="1" applyBorder="1" applyAlignment="1" applyProtection="1">
      <alignment horizontal="center" vertical="center"/>
      <protection/>
    </xf>
    <xf numFmtId="0" fontId="34" fillId="43" borderId="68" xfId="0" applyFont="1" applyFill="1" applyBorder="1" applyAlignment="1" applyProtection="1">
      <alignment horizontal="center" vertical="center"/>
      <protection/>
    </xf>
    <xf numFmtId="0" fontId="31" fillId="40" borderId="21" xfId="0" applyFont="1" applyFill="1" applyBorder="1" applyAlignment="1" applyProtection="1">
      <alignment horizontal="left" vertical="center" wrapText="1"/>
      <protection/>
    </xf>
    <xf numFmtId="0" fontId="30" fillId="40" borderId="0" xfId="0" applyFont="1" applyFill="1" applyBorder="1" applyAlignment="1" applyProtection="1">
      <alignment horizontal="left"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omma [0]" xfId="39"/>
    <cellStyle name="Excel Built-in Explanatory Text" xfId="40"/>
    <cellStyle name="Footnote" xfId="41"/>
    <cellStyle name="Good" xfId="42"/>
    <cellStyle name="Heading" xfId="43"/>
    <cellStyle name="Heading 1" xfId="44"/>
    <cellStyle name="Heading 2"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38100</xdr:rowOff>
    </xdr:from>
    <xdr:to>
      <xdr:col>5</xdr:col>
      <xdr:colOff>952500</xdr:colOff>
      <xdr:row>2</xdr:row>
      <xdr:rowOff>19050</xdr:rowOff>
    </xdr:to>
    <xdr:sp>
      <xdr:nvSpPr>
        <xdr:cNvPr id="1" name="CustomShape 1"/>
        <xdr:cNvSpPr>
          <a:spLocks/>
        </xdr:cNvSpPr>
      </xdr:nvSpPr>
      <xdr:spPr>
        <a:xfrm>
          <a:off x="4171950" y="38100"/>
          <a:ext cx="3143250" cy="323850"/>
        </a:xfrm>
        <a:prstGeom prst="rect">
          <a:avLst/>
        </a:prstGeom>
        <a:solidFill>
          <a:srgbClr val="000000"/>
        </a:solidFill>
        <a:ln w="25560" cmpd="sng">
          <a:solidFill>
            <a:srgbClr val="000000"/>
          </a:solidFill>
          <a:headEnd type="none"/>
          <a:tailEnd type="none"/>
        </a:ln>
      </xdr:spPr>
      <xdr:txBody>
        <a:bodyPr vertOverflow="clip" wrap="square" lIns="20160" tIns="20160" rIns="20160" bIns="20160" anchor="ctr"/>
        <a:p>
          <a:pPr algn="ctr">
            <a:defRPr/>
          </a:pPr>
          <a:r>
            <a:rPr lang="en-US" cap="none" sz="1400" b="1" i="0" u="none" baseline="0">
              <a:solidFill>
                <a:srgbClr val="FFFFFF"/>
              </a:solidFill>
            </a:rPr>
            <a:t>令和２年度（変更協議時提出）</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1971675</xdr:colOff>
      <xdr:row>0</xdr:row>
      <xdr:rowOff>95250</xdr:rowOff>
    </xdr:from>
    <xdr:to>
      <xdr:col>4</xdr:col>
      <xdr:colOff>1571625</xdr:colOff>
      <xdr:row>2</xdr:row>
      <xdr:rowOff>209550</xdr:rowOff>
    </xdr:to>
    <xdr:sp>
      <xdr:nvSpPr>
        <xdr:cNvPr id="1" name="CustomShape 1"/>
        <xdr:cNvSpPr>
          <a:spLocks/>
        </xdr:cNvSpPr>
      </xdr:nvSpPr>
      <xdr:spPr>
        <a:xfrm>
          <a:off x="4943475" y="95250"/>
          <a:ext cx="3419475" cy="676275"/>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令和３年度（実績報告時提出）</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0</xdr:row>
      <xdr:rowOff>114300</xdr:rowOff>
    </xdr:from>
    <xdr:to>
      <xdr:col>2</xdr:col>
      <xdr:colOff>2943225</xdr:colOff>
      <xdr:row>1</xdr:row>
      <xdr:rowOff>161925</xdr:rowOff>
    </xdr:to>
    <xdr:sp>
      <xdr:nvSpPr>
        <xdr:cNvPr id="1" name="CustomShape 1"/>
        <xdr:cNvSpPr>
          <a:spLocks/>
        </xdr:cNvSpPr>
      </xdr:nvSpPr>
      <xdr:spPr>
        <a:xfrm>
          <a:off x="4076700" y="114300"/>
          <a:ext cx="2628900" cy="247650"/>
        </a:xfrm>
        <a:prstGeom prst="rect">
          <a:avLst/>
        </a:prstGeom>
        <a:solidFill>
          <a:srgbClr val="000000"/>
        </a:solidFill>
        <a:ln w="25560" cmpd="sng">
          <a:solidFill>
            <a:srgbClr val="000000"/>
          </a:solidFill>
          <a:headEnd type="none"/>
          <a:tailEnd type="none"/>
        </a:ln>
      </xdr:spPr>
      <xdr:txBody>
        <a:bodyPr vertOverflow="clip" wrap="square" lIns="20160" tIns="20160" rIns="20160" bIns="20160" anchor="ctr"/>
        <a:p>
          <a:pPr algn="ctr">
            <a:defRPr/>
          </a:pPr>
          <a:r>
            <a:rPr lang="en-US" cap="none" sz="1200" b="1" i="0" u="none" baseline="0">
              <a:solidFill>
                <a:srgbClr val="FFFFFF"/>
              </a:solidFill>
            </a:rPr>
            <a:t>令和２年度（変更協議時提出）</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0</xdr:row>
      <xdr:rowOff>38100</xdr:rowOff>
    </xdr:from>
    <xdr:to>
      <xdr:col>7</xdr:col>
      <xdr:colOff>1609725</xdr:colOff>
      <xdr:row>1</xdr:row>
      <xdr:rowOff>133350</xdr:rowOff>
    </xdr:to>
    <xdr:sp>
      <xdr:nvSpPr>
        <xdr:cNvPr id="1" name="CustomShape 1"/>
        <xdr:cNvSpPr>
          <a:spLocks/>
        </xdr:cNvSpPr>
      </xdr:nvSpPr>
      <xdr:spPr>
        <a:xfrm>
          <a:off x="5905500" y="38100"/>
          <a:ext cx="3095625" cy="381000"/>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400" b="1" i="0" u="none" baseline="0">
              <a:solidFill>
                <a:srgbClr val="000000"/>
              </a:solidFill>
            </a:rPr>
            <a:t>令和３年度（実績報告時提出）</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3781425</xdr:colOff>
      <xdr:row>0</xdr:row>
      <xdr:rowOff>142875</xdr:rowOff>
    </xdr:from>
    <xdr:to>
      <xdr:col>3</xdr:col>
      <xdr:colOff>1524000</xdr:colOff>
      <xdr:row>2</xdr:row>
      <xdr:rowOff>276225</xdr:rowOff>
    </xdr:to>
    <xdr:sp>
      <xdr:nvSpPr>
        <xdr:cNvPr id="1" name="CustomShape 1"/>
        <xdr:cNvSpPr>
          <a:spLocks/>
        </xdr:cNvSpPr>
      </xdr:nvSpPr>
      <xdr:spPr>
        <a:xfrm>
          <a:off x="6524625" y="142875"/>
          <a:ext cx="3790950" cy="695325"/>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800" b="1" i="0" u="none" baseline="0">
              <a:solidFill>
                <a:srgbClr val="000000"/>
              </a:solidFill>
            </a:rPr>
            <a:t>令和３年度（実績報告時提出）</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1</xdr:row>
      <xdr:rowOff>47625</xdr:rowOff>
    </xdr:from>
    <xdr:to>
      <xdr:col>6</xdr:col>
      <xdr:colOff>781050</xdr:colOff>
      <xdr:row>2</xdr:row>
      <xdr:rowOff>361950</xdr:rowOff>
    </xdr:to>
    <xdr:sp>
      <xdr:nvSpPr>
        <xdr:cNvPr id="1" name="CustomShape 1"/>
        <xdr:cNvSpPr>
          <a:spLocks/>
        </xdr:cNvSpPr>
      </xdr:nvSpPr>
      <xdr:spPr>
        <a:xfrm>
          <a:off x="8696325" y="219075"/>
          <a:ext cx="4124325" cy="704850"/>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800" b="1" i="0" u="none" baseline="0">
              <a:solidFill>
                <a:srgbClr val="000000"/>
              </a:solidFill>
            </a:rPr>
            <a:t>令和３年度（実績報告時提出）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0</xdr:row>
      <xdr:rowOff>85725</xdr:rowOff>
    </xdr:from>
    <xdr:to>
      <xdr:col>5</xdr:col>
      <xdr:colOff>1219200</xdr:colOff>
      <xdr:row>1</xdr:row>
      <xdr:rowOff>104775</xdr:rowOff>
    </xdr:to>
    <xdr:sp>
      <xdr:nvSpPr>
        <xdr:cNvPr id="1" name="CustomShape 1"/>
        <xdr:cNvSpPr>
          <a:spLocks/>
        </xdr:cNvSpPr>
      </xdr:nvSpPr>
      <xdr:spPr>
        <a:xfrm>
          <a:off x="3914775" y="85725"/>
          <a:ext cx="3448050" cy="304800"/>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令和３年度（実績報告時提出）</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1657350</xdr:colOff>
      <xdr:row>0</xdr:row>
      <xdr:rowOff>123825</xdr:rowOff>
    </xdr:from>
    <xdr:to>
      <xdr:col>6</xdr:col>
      <xdr:colOff>790575</xdr:colOff>
      <xdr:row>3</xdr:row>
      <xdr:rowOff>38100</xdr:rowOff>
    </xdr:to>
    <xdr:sp>
      <xdr:nvSpPr>
        <xdr:cNvPr id="1" name="CustomShape 1"/>
        <xdr:cNvSpPr>
          <a:spLocks/>
        </xdr:cNvSpPr>
      </xdr:nvSpPr>
      <xdr:spPr>
        <a:xfrm>
          <a:off x="6715125" y="133350"/>
          <a:ext cx="3114675" cy="485775"/>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400" b="1" i="0" u="none" baseline="0">
              <a:solidFill>
                <a:srgbClr val="000000"/>
              </a:solidFill>
            </a:rPr>
            <a:t>令和３年度（実績報告時提出）</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2162175</xdr:colOff>
      <xdr:row>0</xdr:row>
      <xdr:rowOff>66675</xdr:rowOff>
    </xdr:from>
    <xdr:to>
      <xdr:col>6</xdr:col>
      <xdr:colOff>1314450</xdr:colOff>
      <xdr:row>2</xdr:row>
      <xdr:rowOff>190500</xdr:rowOff>
    </xdr:to>
    <xdr:sp>
      <xdr:nvSpPr>
        <xdr:cNvPr id="1" name="CustomShape 1"/>
        <xdr:cNvSpPr>
          <a:spLocks/>
        </xdr:cNvSpPr>
      </xdr:nvSpPr>
      <xdr:spPr>
        <a:xfrm>
          <a:off x="9115425" y="66675"/>
          <a:ext cx="3467100" cy="495300"/>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令和３年度（実績報告時提出）</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3867150</xdr:colOff>
      <xdr:row>1</xdr:row>
      <xdr:rowOff>38100</xdr:rowOff>
    </xdr:from>
    <xdr:to>
      <xdr:col>3</xdr:col>
      <xdr:colOff>1609725</xdr:colOff>
      <xdr:row>2</xdr:row>
      <xdr:rowOff>152400</xdr:rowOff>
    </xdr:to>
    <xdr:sp>
      <xdr:nvSpPr>
        <xdr:cNvPr id="1" name="CustomShape 1"/>
        <xdr:cNvSpPr>
          <a:spLocks/>
        </xdr:cNvSpPr>
      </xdr:nvSpPr>
      <xdr:spPr>
        <a:xfrm>
          <a:off x="6610350" y="209550"/>
          <a:ext cx="3790950" cy="504825"/>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800" b="1" i="0" u="none" baseline="0">
              <a:solidFill>
                <a:srgbClr val="000000"/>
              </a:solidFill>
            </a:rPr>
            <a:t>令和３年度（実績報告時提出）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1504950</xdr:colOff>
      <xdr:row>0</xdr:row>
      <xdr:rowOff>66675</xdr:rowOff>
    </xdr:from>
    <xdr:to>
      <xdr:col>2</xdr:col>
      <xdr:colOff>4800600</xdr:colOff>
      <xdr:row>2</xdr:row>
      <xdr:rowOff>190500</xdr:rowOff>
    </xdr:to>
    <xdr:sp>
      <xdr:nvSpPr>
        <xdr:cNvPr id="1" name="CustomShape 1"/>
        <xdr:cNvSpPr>
          <a:spLocks/>
        </xdr:cNvSpPr>
      </xdr:nvSpPr>
      <xdr:spPr>
        <a:xfrm>
          <a:off x="6905625" y="66675"/>
          <a:ext cx="3295650" cy="495300"/>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令和３年度（実績報告時提出）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3048000</xdr:colOff>
      <xdr:row>0</xdr:row>
      <xdr:rowOff>76200</xdr:rowOff>
    </xdr:from>
    <xdr:to>
      <xdr:col>3</xdr:col>
      <xdr:colOff>1790700</xdr:colOff>
      <xdr:row>2</xdr:row>
      <xdr:rowOff>0</xdr:rowOff>
    </xdr:to>
    <xdr:sp>
      <xdr:nvSpPr>
        <xdr:cNvPr id="1" name="CustomShape 1"/>
        <xdr:cNvSpPr>
          <a:spLocks/>
        </xdr:cNvSpPr>
      </xdr:nvSpPr>
      <xdr:spPr>
        <a:xfrm>
          <a:off x="3390900" y="76200"/>
          <a:ext cx="3057525" cy="323850"/>
        </a:xfrm>
        <a:prstGeom prst="rect">
          <a:avLst/>
        </a:prstGeom>
        <a:solidFill>
          <a:srgbClr val="000000"/>
        </a:solidFill>
        <a:ln w="25560" cmpd="sng">
          <a:solidFill>
            <a:srgbClr val="000000"/>
          </a:solidFill>
          <a:headEnd type="none"/>
          <a:tailEnd type="none"/>
        </a:ln>
      </xdr:spPr>
      <xdr:txBody>
        <a:bodyPr vertOverflow="clip" wrap="square" lIns="20160" tIns="20160" rIns="20160" bIns="20160" anchor="ctr"/>
        <a:p>
          <a:pPr algn="ctr">
            <a:defRPr/>
          </a:pPr>
          <a:r>
            <a:rPr lang="en-US" cap="none" sz="1400" b="1" i="0" u="none" baseline="0">
              <a:solidFill>
                <a:srgbClr val="FFFFFF"/>
              </a:solidFill>
            </a:rPr>
            <a:t>令和２年度（変更協議時提出）</a:t>
          </a:r>
        </a:p>
      </xdr:txBody>
    </xdr:sp>
    <xdr:clientData/>
  </xdr:twoCellAnchor>
  <xdr:twoCellAnchor>
    <xdr:from>
      <xdr:col>0</xdr:col>
      <xdr:colOff>104775</xdr:colOff>
      <xdr:row>5</xdr:row>
      <xdr:rowOff>104775</xdr:rowOff>
    </xdr:from>
    <xdr:to>
      <xdr:col>1</xdr:col>
      <xdr:colOff>1219200</xdr:colOff>
      <xdr:row>7</xdr:row>
      <xdr:rowOff>171450</xdr:rowOff>
    </xdr:to>
    <xdr:sp>
      <xdr:nvSpPr>
        <xdr:cNvPr id="2" name="CustomShape 1"/>
        <xdr:cNvSpPr>
          <a:spLocks/>
        </xdr:cNvSpPr>
      </xdr:nvSpPr>
      <xdr:spPr>
        <a:xfrm>
          <a:off x="104775" y="1314450"/>
          <a:ext cx="1457325" cy="314325"/>
        </a:xfrm>
        <a:prstGeom prst="rect">
          <a:avLst/>
        </a:prstGeom>
        <a:solidFill>
          <a:srgbClr val="000000"/>
        </a:solidFill>
        <a:ln w="25560" cmpd="sng">
          <a:solidFill>
            <a:srgbClr val="000000"/>
          </a:solidFill>
          <a:headEnd type="none"/>
          <a:tailEnd type="none"/>
        </a:ln>
      </xdr:spPr>
      <xdr:txBody>
        <a:bodyPr vertOverflow="clip" wrap="square" lIns="20160" tIns="20160" rIns="20160" bIns="20160" anchor="ctr"/>
        <a:p>
          <a:pPr algn="ctr">
            <a:defRPr/>
          </a:pPr>
          <a:r>
            <a:rPr lang="en-US" cap="none" sz="1400" b="1" i="0" u="none" baseline="0">
              <a:solidFill>
                <a:srgbClr val="FFFFFF"/>
              </a:solidFill>
            </a:rPr>
            <a:t>常勤職員</a:t>
          </a:r>
        </a:p>
      </xdr:txBody>
    </xdr:sp>
    <xdr:clientData/>
  </xdr:twoCellAnchor>
  <xdr:twoCellAnchor>
    <xdr:from>
      <xdr:col>0</xdr:col>
      <xdr:colOff>104775</xdr:colOff>
      <xdr:row>22</xdr:row>
      <xdr:rowOff>104775</xdr:rowOff>
    </xdr:from>
    <xdr:to>
      <xdr:col>1</xdr:col>
      <xdr:colOff>1219200</xdr:colOff>
      <xdr:row>24</xdr:row>
      <xdr:rowOff>171450</xdr:rowOff>
    </xdr:to>
    <xdr:sp>
      <xdr:nvSpPr>
        <xdr:cNvPr id="3" name="CustomShape 1"/>
        <xdr:cNvSpPr>
          <a:spLocks/>
        </xdr:cNvSpPr>
      </xdr:nvSpPr>
      <xdr:spPr>
        <a:xfrm>
          <a:off x="104775" y="6038850"/>
          <a:ext cx="1457325" cy="314325"/>
        </a:xfrm>
        <a:prstGeom prst="rect">
          <a:avLst/>
        </a:prstGeom>
        <a:solidFill>
          <a:srgbClr val="000000"/>
        </a:solidFill>
        <a:ln w="25560" cmpd="sng">
          <a:solidFill>
            <a:srgbClr val="000000"/>
          </a:solidFill>
          <a:headEnd type="none"/>
          <a:tailEnd type="none"/>
        </a:ln>
      </xdr:spPr>
      <xdr:txBody>
        <a:bodyPr vertOverflow="clip" wrap="square" lIns="20160" tIns="20160" rIns="20160" bIns="20160" anchor="ctr"/>
        <a:p>
          <a:pPr algn="ctr">
            <a:defRPr/>
          </a:pPr>
          <a:r>
            <a:rPr lang="en-US" cap="none" sz="1400" b="1" i="0" u="none" baseline="0">
              <a:solidFill>
                <a:srgbClr val="FFFFFF"/>
              </a:solidFill>
            </a:rPr>
            <a:t>非常勤職員</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4981575</xdr:colOff>
      <xdr:row>0</xdr:row>
      <xdr:rowOff>152400</xdr:rowOff>
    </xdr:from>
    <xdr:to>
      <xdr:col>1</xdr:col>
      <xdr:colOff>7629525</xdr:colOff>
      <xdr:row>3</xdr:row>
      <xdr:rowOff>47625</xdr:rowOff>
    </xdr:to>
    <xdr:sp>
      <xdr:nvSpPr>
        <xdr:cNvPr id="1" name="CustomShape 1"/>
        <xdr:cNvSpPr>
          <a:spLocks/>
        </xdr:cNvSpPr>
      </xdr:nvSpPr>
      <xdr:spPr>
        <a:xfrm>
          <a:off x="5410200" y="152400"/>
          <a:ext cx="2647950" cy="495300"/>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令和３年度（実績報告時提出）</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1504950</xdr:colOff>
      <xdr:row>0</xdr:row>
      <xdr:rowOff>66675</xdr:rowOff>
    </xdr:from>
    <xdr:to>
      <xdr:col>2</xdr:col>
      <xdr:colOff>4800600</xdr:colOff>
      <xdr:row>2</xdr:row>
      <xdr:rowOff>190500</xdr:rowOff>
    </xdr:to>
    <xdr:sp>
      <xdr:nvSpPr>
        <xdr:cNvPr id="1" name="CustomShape 1"/>
        <xdr:cNvSpPr>
          <a:spLocks/>
        </xdr:cNvSpPr>
      </xdr:nvSpPr>
      <xdr:spPr>
        <a:xfrm>
          <a:off x="6905625" y="66675"/>
          <a:ext cx="3295650" cy="495300"/>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令和３年度（実績報告時提出）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57150</xdr:rowOff>
    </xdr:from>
    <xdr:to>
      <xdr:col>3</xdr:col>
      <xdr:colOff>3190875</xdr:colOff>
      <xdr:row>2</xdr:row>
      <xdr:rowOff>9525</xdr:rowOff>
    </xdr:to>
    <xdr:sp>
      <xdr:nvSpPr>
        <xdr:cNvPr id="1" name="CustomShape 1"/>
        <xdr:cNvSpPr>
          <a:spLocks/>
        </xdr:cNvSpPr>
      </xdr:nvSpPr>
      <xdr:spPr>
        <a:xfrm>
          <a:off x="3695700" y="57150"/>
          <a:ext cx="3076575" cy="323850"/>
        </a:xfrm>
        <a:prstGeom prst="rect">
          <a:avLst/>
        </a:prstGeom>
        <a:solidFill>
          <a:srgbClr val="000000"/>
        </a:solidFill>
        <a:ln w="25560" cmpd="sng">
          <a:solidFill>
            <a:srgbClr val="000000"/>
          </a:solidFill>
          <a:headEnd type="none"/>
          <a:tailEnd type="none"/>
        </a:ln>
      </xdr:spPr>
      <xdr:txBody>
        <a:bodyPr vertOverflow="clip" wrap="square" lIns="20160" tIns="20160" rIns="20160" bIns="20160" anchor="ctr"/>
        <a:p>
          <a:pPr algn="ctr">
            <a:defRPr/>
          </a:pPr>
          <a:r>
            <a:rPr lang="en-US" cap="none" sz="1400" b="1" i="0" u="none" baseline="0">
              <a:solidFill>
                <a:srgbClr val="FFFFFF"/>
              </a:solidFill>
            </a:rPr>
            <a:t>令和２年度（変更協議時提出）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xdr:row>
      <xdr:rowOff>95250</xdr:rowOff>
    </xdr:from>
    <xdr:to>
      <xdr:col>8</xdr:col>
      <xdr:colOff>1009650</xdr:colOff>
      <xdr:row>2</xdr:row>
      <xdr:rowOff>247650</xdr:rowOff>
    </xdr:to>
    <xdr:sp>
      <xdr:nvSpPr>
        <xdr:cNvPr id="1" name="CustomShape 1"/>
        <xdr:cNvSpPr>
          <a:spLocks/>
        </xdr:cNvSpPr>
      </xdr:nvSpPr>
      <xdr:spPr>
        <a:xfrm>
          <a:off x="6619875" y="266700"/>
          <a:ext cx="3343275" cy="533400"/>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令和３年度（実績報告時提出）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2238375</xdr:colOff>
      <xdr:row>0</xdr:row>
      <xdr:rowOff>76200</xdr:rowOff>
    </xdr:from>
    <xdr:to>
      <xdr:col>3</xdr:col>
      <xdr:colOff>2581275</xdr:colOff>
      <xdr:row>1</xdr:row>
      <xdr:rowOff>190500</xdr:rowOff>
    </xdr:to>
    <xdr:sp>
      <xdr:nvSpPr>
        <xdr:cNvPr id="1" name="CustomShape 1"/>
        <xdr:cNvSpPr>
          <a:spLocks/>
        </xdr:cNvSpPr>
      </xdr:nvSpPr>
      <xdr:spPr>
        <a:xfrm>
          <a:off x="3924300" y="76200"/>
          <a:ext cx="2762250" cy="323850"/>
        </a:xfrm>
        <a:prstGeom prst="rect">
          <a:avLst/>
        </a:prstGeom>
        <a:solidFill>
          <a:srgbClr val="000000"/>
        </a:solidFill>
        <a:ln w="25560" cmpd="sng">
          <a:solidFill>
            <a:srgbClr val="000000"/>
          </a:solidFill>
          <a:headEnd type="none"/>
          <a:tailEnd type="none"/>
        </a:ln>
      </xdr:spPr>
      <xdr:txBody>
        <a:bodyPr vertOverflow="clip" wrap="square" lIns="20160" tIns="20160" rIns="20160" bIns="20160" anchor="ctr"/>
        <a:p>
          <a:pPr algn="ctr">
            <a:defRPr/>
          </a:pPr>
          <a:r>
            <a:rPr lang="en-US" cap="none" sz="1200" b="1" i="0" u="none" baseline="0">
              <a:solidFill>
                <a:srgbClr val="FFFFFF"/>
              </a:solidFill>
            </a:rPr>
            <a:t>令和２年度（変更協議時提出）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85725</xdr:rowOff>
    </xdr:from>
    <xdr:to>
      <xdr:col>8</xdr:col>
      <xdr:colOff>704850</xdr:colOff>
      <xdr:row>1</xdr:row>
      <xdr:rowOff>228600</xdr:rowOff>
    </xdr:to>
    <xdr:sp>
      <xdr:nvSpPr>
        <xdr:cNvPr id="1" name="CustomShape 1"/>
        <xdr:cNvSpPr>
          <a:spLocks/>
        </xdr:cNvSpPr>
      </xdr:nvSpPr>
      <xdr:spPr>
        <a:xfrm>
          <a:off x="4314825" y="85725"/>
          <a:ext cx="2809875" cy="428625"/>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200" b="1" i="0" u="none" baseline="0">
              <a:solidFill>
                <a:srgbClr val="000000"/>
              </a:solidFill>
            </a:rPr>
            <a:t>令和３年度（実績報告時提出）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0</xdr:row>
      <xdr:rowOff>85725</xdr:rowOff>
    </xdr:from>
    <xdr:to>
      <xdr:col>8</xdr:col>
      <xdr:colOff>733425</xdr:colOff>
      <xdr:row>1</xdr:row>
      <xdr:rowOff>228600</xdr:rowOff>
    </xdr:to>
    <xdr:sp>
      <xdr:nvSpPr>
        <xdr:cNvPr id="1" name="CustomShape 1"/>
        <xdr:cNvSpPr>
          <a:spLocks/>
        </xdr:cNvSpPr>
      </xdr:nvSpPr>
      <xdr:spPr>
        <a:xfrm>
          <a:off x="4067175" y="85725"/>
          <a:ext cx="2819400" cy="428625"/>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200" b="1" i="0" u="none" baseline="0">
              <a:solidFill>
                <a:srgbClr val="000000"/>
              </a:solidFill>
            </a:rPr>
            <a:t>令和３年度（実績報告時提出）</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76200</xdr:rowOff>
    </xdr:from>
    <xdr:to>
      <xdr:col>8</xdr:col>
      <xdr:colOff>561975</xdr:colOff>
      <xdr:row>1</xdr:row>
      <xdr:rowOff>219075</xdr:rowOff>
    </xdr:to>
    <xdr:sp>
      <xdr:nvSpPr>
        <xdr:cNvPr id="1" name="CustomShape 1"/>
        <xdr:cNvSpPr>
          <a:spLocks/>
        </xdr:cNvSpPr>
      </xdr:nvSpPr>
      <xdr:spPr>
        <a:xfrm>
          <a:off x="3790950" y="76200"/>
          <a:ext cx="2686050" cy="428625"/>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200" b="1" i="0" u="none" baseline="0">
              <a:solidFill>
                <a:srgbClr val="000000"/>
              </a:solidFill>
            </a:rPr>
            <a:t>令和３年度（実績報告時提出）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66675</xdr:rowOff>
    </xdr:from>
    <xdr:to>
      <xdr:col>5</xdr:col>
      <xdr:colOff>2733675</xdr:colOff>
      <xdr:row>2</xdr:row>
      <xdr:rowOff>238125</xdr:rowOff>
    </xdr:to>
    <xdr:sp>
      <xdr:nvSpPr>
        <xdr:cNvPr id="1" name="CustomShape 1"/>
        <xdr:cNvSpPr>
          <a:spLocks/>
        </xdr:cNvSpPr>
      </xdr:nvSpPr>
      <xdr:spPr>
        <a:xfrm>
          <a:off x="7829550" y="66675"/>
          <a:ext cx="3438525" cy="685800"/>
        </a:xfrm>
        <a:prstGeom prst="rect">
          <a:avLst/>
        </a:prstGeom>
        <a:solidFill>
          <a:srgbClr val="D9D9D9"/>
        </a:solidFill>
        <a:ln w="25560" cmpd="sng">
          <a:solidFill>
            <a:srgbClr val="000000"/>
          </a:solidFill>
          <a:headEnd type="none"/>
          <a:tailEnd type="none"/>
        </a:ln>
      </xdr:spPr>
      <xdr:txBody>
        <a:bodyPr vertOverflow="clip" wrap="square" lIns="20160" tIns="20160" rIns="20160" bIns="20160" anchor="ctr"/>
        <a:p>
          <a:pPr algn="ctr">
            <a:defRPr/>
          </a:pPr>
          <a:r>
            <a:rPr lang="en-US" cap="none" sz="1600" b="1" i="0" u="none" baseline="0">
              <a:solidFill>
                <a:srgbClr val="000000"/>
              </a:solidFill>
            </a:rPr>
            <a:t>令和３年度（実績報告時提出）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8"/>
  <sheetViews>
    <sheetView tabSelected="1" view="pageBreakPreview" zoomScale="85" zoomScaleSheetLayoutView="85" zoomScalePageLayoutView="0" workbookViewId="0" topLeftCell="A1">
      <selection activeCell="B1" sqref="B1:E3"/>
    </sheetView>
  </sheetViews>
  <sheetFormatPr defaultColWidth="9.00390625" defaultRowHeight="13.5"/>
  <cols>
    <col min="1" max="1" width="8.875" style="30" customWidth="1"/>
    <col min="2" max="2" width="5.375" style="30" customWidth="1"/>
    <col min="3" max="3" width="11.125" style="30" customWidth="1"/>
    <col min="4" max="4" width="3.125" style="30" customWidth="1"/>
    <col min="5" max="5" width="14.50390625" style="30" customWidth="1"/>
    <col min="6" max="6" width="77.00390625" style="30" customWidth="1"/>
    <col min="7" max="7" width="18.875" style="30" customWidth="1"/>
    <col min="8" max="8" width="16.50390625" style="36" customWidth="1"/>
    <col min="9" max="16384" width="8.875" style="30" customWidth="1"/>
  </cols>
  <sheetData>
    <row r="1" spans="1:10" ht="13.5" customHeight="1">
      <c r="A1" s="37"/>
      <c r="B1" s="426" t="s">
        <v>493</v>
      </c>
      <c r="C1" s="427"/>
      <c r="D1" s="427"/>
      <c r="E1" s="427"/>
      <c r="F1" s="37"/>
      <c r="G1" s="37"/>
      <c r="H1" s="38"/>
      <c r="I1" s="37"/>
      <c r="J1" s="37"/>
    </row>
    <row r="2" spans="1:10" ht="33.75" customHeight="1">
      <c r="A2" s="37"/>
      <c r="B2" s="427"/>
      <c r="C2" s="427"/>
      <c r="D2" s="427"/>
      <c r="E2" s="427"/>
      <c r="F2" s="39"/>
      <c r="G2" s="40" t="s">
        <v>14</v>
      </c>
      <c r="H2" s="38"/>
      <c r="I2" s="37"/>
      <c r="J2" s="37"/>
    </row>
    <row r="3" spans="1:10" ht="14.25" customHeight="1">
      <c r="A3" s="37"/>
      <c r="B3" s="427"/>
      <c r="C3" s="427"/>
      <c r="D3" s="427"/>
      <c r="E3" s="427"/>
      <c r="F3" s="39"/>
      <c r="G3" s="428" t="str">
        <f>IF('施設区分'!Q13&lt;70,IF('施設区分'!Q12="１．特別区・市・西多摩","①",IF('施設区分'!Q12="２．島しょ地域","③","エラー")),IF('施設区分'!Q12="１．特別区・市・西多摩","②",IF('施設区分'!Q12="２．島しょ地域","④","エラー")))</f>
        <v>エラー</v>
      </c>
      <c r="H3" s="38"/>
      <c r="I3" s="37"/>
      <c r="J3" s="37"/>
    </row>
    <row r="4" spans="1:10" ht="22.5" customHeight="1">
      <c r="A4" s="37"/>
      <c r="B4" s="429" t="s">
        <v>15</v>
      </c>
      <c r="C4" s="429"/>
      <c r="D4" s="429"/>
      <c r="E4" s="429"/>
      <c r="F4" s="429"/>
      <c r="G4" s="428"/>
      <c r="H4" s="38"/>
      <c r="I4" s="37"/>
      <c r="J4" s="37"/>
    </row>
    <row r="5" spans="1:10" ht="14.25">
      <c r="A5" s="37"/>
      <c r="B5" s="41"/>
      <c r="C5" s="41"/>
      <c r="D5" s="41"/>
      <c r="E5" s="41"/>
      <c r="F5" s="41"/>
      <c r="G5" s="37"/>
      <c r="H5" s="38"/>
      <c r="I5" s="37"/>
      <c r="J5" s="37"/>
    </row>
    <row r="6" spans="1:10" ht="15">
      <c r="A6" s="37"/>
      <c r="B6" s="42" t="s">
        <v>16</v>
      </c>
      <c r="C6" s="42"/>
      <c r="D6" s="42"/>
      <c r="E6" s="42"/>
      <c r="F6" s="42"/>
      <c r="G6" s="37"/>
      <c r="H6" s="38"/>
      <c r="I6" s="37"/>
      <c r="J6" s="37"/>
    </row>
    <row r="7" spans="1:10" ht="30" customHeight="1">
      <c r="A7" s="37"/>
      <c r="B7" s="430" t="s">
        <v>17</v>
      </c>
      <c r="C7" s="431" t="s">
        <v>18</v>
      </c>
      <c r="D7" s="431"/>
      <c r="E7" s="431"/>
      <c r="F7" s="432" t="s">
        <v>19</v>
      </c>
      <c r="G7" s="433" t="s">
        <v>20</v>
      </c>
      <c r="H7" s="424" t="s">
        <v>21</v>
      </c>
      <c r="I7" s="37"/>
      <c r="J7" s="37"/>
    </row>
    <row r="8" spans="1:10" ht="45" customHeight="1">
      <c r="A8" s="37"/>
      <c r="B8" s="430"/>
      <c r="C8" s="431"/>
      <c r="D8" s="431"/>
      <c r="E8" s="431"/>
      <c r="F8" s="432"/>
      <c r="G8" s="433"/>
      <c r="H8" s="424"/>
      <c r="I8" s="37"/>
      <c r="J8" s="37"/>
    </row>
    <row r="9" spans="1:10" ht="64.5" customHeight="1">
      <c r="A9" s="37"/>
      <c r="B9" s="43" t="s">
        <v>22</v>
      </c>
      <c r="C9" s="425" t="s">
        <v>23</v>
      </c>
      <c r="D9" s="423" t="s">
        <v>24</v>
      </c>
      <c r="E9" s="423"/>
      <c r="F9" s="44" t="s">
        <v>25</v>
      </c>
      <c r="G9" s="45" t="b">
        <f>IF($G$3="①",2,IF($G$3="②",2,IF($G$3="③",2,IF($G$3="④",2))))</f>
        <v>0</v>
      </c>
      <c r="H9" s="46">
        <f>'2-1'!U16</f>
        <v>0</v>
      </c>
      <c r="I9" s="37"/>
      <c r="J9" s="37"/>
    </row>
    <row r="10" spans="1:10" ht="58.5" customHeight="1">
      <c r="A10" s="37"/>
      <c r="B10" s="47" t="s">
        <v>26</v>
      </c>
      <c r="C10" s="425"/>
      <c r="D10" s="420" t="s">
        <v>27</v>
      </c>
      <c r="E10" s="420"/>
      <c r="F10" s="48" t="s">
        <v>28</v>
      </c>
      <c r="G10" s="45" t="b">
        <f>IF($G$3="①",5,IF($G$3="②",5,IF($G$3="③",5,IF($G$3="④",5))))</f>
        <v>0</v>
      </c>
      <c r="H10" s="49">
        <f>'2-2'!W24</f>
        <v>0</v>
      </c>
      <c r="I10" s="37"/>
      <c r="J10" s="37"/>
    </row>
    <row r="11" spans="1:10" ht="55.5" customHeight="1">
      <c r="A11" s="37"/>
      <c r="B11" s="47" t="s">
        <v>29</v>
      </c>
      <c r="C11" s="425"/>
      <c r="D11" s="423" t="s">
        <v>30</v>
      </c>
      <c r="E11" s="423"/>
      <c r="F11" s="48" t="s">
        <v>31</v>
      </c>
      <c r="G11" s="45" t="b">
        <f>IF($G$3="①",5,IF($G$3="②",5,IF($G$3="③",5,IF($G$3="④",5))))</f>
        <v>0</v>
      </c>
      <c r="H11" s="49" t="e">
        <f>'2-3'!AD16</f>
        <v>#DIV/0!</v>
      </c>
      <c r="I11" s="37"/>
      <c r="J11" s="37"/>
    </row>
    <row r="12" spans="1:10" ht="60" customHeight="1">
      <c r="A12" s="37"/>
      <c r="B12" s="47" t="s">
        <v>32</v>
      </c>
      <c r="C12" s="425"/>
      <c r="D12" s="423" t="s">
        <v>33</v>
      </c>
      <c r="E12" s="423"/>
      <c r="F12" s="50" t="s">
        <v>34</v>
      </c>
      <c r="G12" s="45" t="b">
        <f>IF($G$3="①",3,IF($G$3="②",3,IF($G$3="③",3,IF($G$3="④",3))))</f>
        <v>0</v>
      </c>
      <c r="H12" s="49">
        <f>'2-4'!AC15</f>
        <v>0</v>
      </c>
      <c r="I12" s="37"/>
      <c r="J12" s="37"/>
    </row>
    <row r="13" spans="1:10" ht="64.5" customHeight="1">
      <c r="A13" s="37"/>
      <c r="B13" s="47" t="s">
        <v>35</v>
      </c>
      <c r="C13" s="425"/>
      <c r="D13" s="420" t="s">
        <v>36</v>
      </c>
      <c r="E13" s="420"/>
      <c r="F13" s="48" t="s">
        <v>37</v>
      </c>
      <c r="G13" s="45" t="b">
        <f>IF($G$3="①",2,IF($G$3="②",2,IF($G$3="③",2,IF($G$3="④",2))))</f>
        <v>0</v>
      </c>
      <c r="H13" s="49">
        <f>'2-5'!AC14</f>
        <v>0</v>
      </c>
      <c r="I13" s="37"/>
      <c r="J13" s="37"/>
    </row>
    <row r="14" spans="1:10" ht="64.5" customHeight="1">
      <c r="A14" s="37"/>
      <c r="B14" s="47" t="s">
        <v>38</v>
      </c>
      <c r="C14" s="425"/>
      <c r="D14" s="420" t="s">
        <v>39</v>
      </c>
      <c r="E14" s="420"/>
      <c r="F14" s="48" t="s">
        <v>40</v>
      </c>
      <c r="G14" s="45" t="b">
        <f>IF($G$3="①",4,IF($G$3="②",4,IF($G$3="③",4,IF($G$3="④",4))))</f>
        <v>0</v>
      </c>
      <c r="H14" s="49">
        <f>'2-6'!U13</f>
        <v>0</v>
      </c>
      <c r="I14" s="37"/>
      <c r="J14" s="37"/>
    </row>
    <row r="15" spans="1:10" ht="55.5" customHeight="1">
      <c r="A15" s="37"/>
      <c r="B15" s="47" t="s">
        <v>41</v>
      </c>
      <c r="C15" s="425"/>
      <c r="D15" s="420" t="s">
        <v>42</v>
      </c>
      <c r="E15" s="420"/>
      <c r="F15" s="48" t="s">
        <v>43</v>
      </c>
      <c r="G15" s="45" t="b">
        <f>IF($G$3="①",3,IF($G$3="②",3,IF($G$3="③",3,IF($G$3="④",3))))</f>
        <v>0</v>
      </c>
      <c r="H15" s="49">
        <f>'2-7'!AC13</f>
        <v>0</v>
      </c>
      <c r="I15" s="37"/>
      <c r="J15" s="37"/>
    </row>
    <row r="16" spans="1:10" ht="55.5" customHeight="1">
      <c r="A16" s="37"/>
      <c r="B16" s="47" t="s">
        <v>44</v>
      </c>
      <c r="C16" s="425"/>
      <c r="D16" s="420" t="s">
        <v>45</v>
      </c>
      <c r="E16" s="420"/>
      <c r="F16" s="51" t="s">
        <v>46</v>
      </c>
      <c r="G16" s="45" t="b">
        <f>IF($G$3="①",4,IF($G$3="②",4,IF($G$3="③",4,IF($G$3="④",4))))</f>
        <v>0</v>
      </c>
      <c r="H16" s="49">
        <f>'2-8'!U13</f>
        <v>0</v>
      </c>
      <c r="I16" s="37"/>
      <c r="J16" s="37"/>
    </row>
    <row r="17" spans="1:10" ht="57" customHeight="1">
      <c r="A17" s="37"/>
      <c r="B17" s="47" t="s">
        <v>47</v>
      </c>
      <c r="C17" s="425"/>
      <c r="D17" s="422" t="s">
        <v>48</v>
      </c>
      <c r="E17" s="422"/>
      <c r="F17" s="48" t="s">
        <v>49</v>
      </c>
      <c r="G17" s="45" t="b">
        <f>IF($G$3="①",0,IF($G$3="②",0,IF($G$3="③",10,IF($G$3="④",10))))</f>
        <v>0</v>
      </c>
      <c r="H17" s="49">
        <f>'2-9'!AC14</f>
        <v>0</v>
      </c>
      <c r="I17" s="37"/>
      <c r="J17" s="37"/>
    </row>
    <row r="18" spans="1:10" ht="54" customHeight="1">
      <c r="A18" s="37"/>
      <c r="B18" s="47" t="s">
        <v>50</v>
      </c>
      <c r="C18" s="425"/>
      <c r="D18" s="422"/>
      <c r="E18" s="422"/>
      <c r="F18" s="50" t="s">
        <v>51</v>
      </c>
      <c r="G18" s="52" t="b">
        <f>IF($G$3="①",0,IF($G$3="②",0,IF($G$3="③",8,IF($G$3="④",8))))</f>
        <v>0</v>
      </c>
      <c r="H18" s="53">
        <f>'2-10'!AC14</f>
        <v>0</v>
      </c>
      <c r="I18" s="37"/>
      <c r="J18" s="37"/>
    </row>
    <row r="19" spans="1:10" ht="52.5" customHeight="1">
      <c r="A19" s="37"/>
      <c r="B19" s="54" t="s">
        <v>52</v>
      </c>
      <c r="C19" s="417" t="s">
        <v>53</v>
      </c>
      <c r="D19" s="418" t="s">
        <v>54</v>
      </c>
      <c r="E19" s="418"/>
      <c r="F19" s="55" t="s">
        <v>55</v>
      </c>
      <c r="G19" s="56" t="b">
        <f>IF($G$3="①",5,IF($G$3="②",5,IF($G$3="③",5,IF($G$3="④",5))))</f>
        <v>0</v>
      </c>
      <c r="H19" s="57">
        <f>'2-11'!AC15</f>
        <v>0</v>
      </c>
      <c r="I19" s="37"/>
      <c r="J19" s="37"/>
    </row>
    <row r="20" spans="1:10" ht="64.5" customHeight="1">
      <c r="A20" s="37"/>
      <c r="B20" s="47" t="s">
        <v>56</v>
      </c>
      <c r="C20" s="417"/>
      <c r="D20" s="420" t="s">
        <v>57</v>
      </c>
      <c r="E20" s="420"/>
      <c r="F20" s="48" t="s">
        <v>58</v>
      </c>
      <c r="G20" s="45" t="b">
        <f>IF($G$3="①",5,IF($G$3="②",5,IF($G$3="③",5,IF($G$3="④",5))))</f>
        <v>0</v>
      </c>
      <c r="H20" s="49">
        <f>'2-12'!AC13</f>
        <v>0</v>
      </c>
      <c r="I20" s="37"/>
      <c r="J20" s="37"/>
    </row>
    <row r="21" spans="1:10" ht="64.5" customHeight="1">
      <c r="A21" s="37"/>
      <c r="B21" s="47" t="s">
        <v>59</v>
      </c>
      <c r="C21" s="417"/>
      <c r="D21" s="423" t="s">
        <v>60</v>
      </c>
      <c r="E21" s="423"/>
      <c r="F21" s="48" t="s">
        <v>61</v>
      </c>
      <c r="G21" s="45" t="b">
        <f>IF($G$3="①",3,IF($G$3="②",3,IF($G$3="③",3,IF($G$3="④",3))))</f>
        <v>0</v>
      </c>
      <c r="H21" s="49">
        <f>'2-13'!AC15</f>
        <v>0</v>
      </c>
      <c r="I21" s="37"/>
      <c r="J21" s="37"/>
    </row>
    <row r="22" spans="1:10" ht="45" customHeight="1">
      <c r="A22" s="37"/>
      <c r="B22" s="47" t="s">
        <v>62</v>
      </c>
      <c r="C22" s="417"/>
      <c r="D22" s="420" t="s">
        <v>63</v>
      </c>
      <c r="E22" s="420"/>
      <c r="F22" s="48" t="s">
        <v>64</v>
      </c>
      <c r="G22" s="45" t="b">
        <f>IF($G$3="①",2,IF($G$3="②",2,IF($G$3="③",2,IF($G$3="④",2))))</f>
        <v>0</v>
      </c>
      <c r="H22" s="49">
        <f>'2-14'!AC14</f>
        <v>0</v>
      </c>
      <c r="I22" s="37"/>
      <c r="J22" s="37"/>
    </row>
    <row r="23" spans="1:10" ht="64.5" customHeight="1">
      <c r="A23" s="37"/>
      <c r="B23" s="414" t="s">
        <v>65</v>
      </c>
      <c r="C23" s="417"/>
      <c r="D23" s="415" t="s">
        <v>66</v>
      </c>
      <c r="E23" s="415"/>
      <c r="F23" s="48" t="s">
        <v>67</v>
      </c>
      <c r="G23" s="45" t="b">
        <f>IF($G$3="①",10,IF($G$3="②",2,IF($G$3="③",10,IF($G$3="④",2))))</f>
        <v>0</v>
      </c>
      <c r="H23" s="416">
        <f>'2-15'!AC14</f>
        <v>0</v>
      </c>
      <c r="I23" s="37"/>
      <c r="J23" s="37"/>
    </row>
    <row r="24" spans="1:10" ht="64.5" customHeight="1">
      <c r="A24" s="37"/>
      <c r="B24" s="414"/>
      <c r="C24" s="417"/>
      <c r="D24" s="415"/>
      <c r="E24" s="415"/>
      <c r="F24" s="48" t="s">
        <v>68</v>
      </c>
      <c r="G24" s="45" t="b">
        <f>IF($G$3="①",6,IF($G$3="②",1,IF($G$3="③",6,IF($G$3="④",1))))</f>
        <v>0</v>
      </c>
      <c r="H24" s="416"/>
      <c r="I24" s="37"/>
      <c r="J24" s="37"/>
    </row>
    <row r="25" spans="1:10" ht="64.5" customHeight="1">
      <c r="A25" s="37"/>
      <c r="B25" s="414"/>
      <c r="C25" s="417"/>
      <c r="D25" s="415"/>
      <c r="E25" s="415"/>
      <c r="F25" s="59" t="s">
        <v>69</v>
      </c>
      <c r="G25" s="60" t="b">
        <f>IF($G$3="①",3,IF($G$3="②",1,IF($G$3="③",3,IF($G$3="④",1))))</f>
        <v>0</v>
      </c>
      <c r="H25" s="416"/>
      <c r="I25" s="37"/>
      <c r="J25" s="37"/>
    </row>
    <row r="26" spans="1:10" ht="51" customHeight="1">
      <c r="A26" s="37"/>
      <c r="B26" s="54" t="s">
        <v>70</v>
      </c>
      <c r="C26" s="417" t="s">
        <v>71</v>
      </c>
      <c r="D26" s="418" t="s">
        <v>72</v>
      </c>
      <c r="E26" s="418"/>
      <c r="F26" s="55" t="s">
        <v>73</v>
      </c>
      <c r="G26" s="56" t="b">
        <f>IF($G$3="①",4,IF($G$3="②",2,IF($G$3="③",4,IF($G$3="④",2))))</f>
        <v>0</v>
      </c>
      <c r="H26" s="57">
        <f>'2-16'!AC13</f>
        <v>0</v>
      </c>
      <c r="I26" s="37"/>
      <c r="J26" s="37"/>
    </row>
    <row r="27" spans="1:10" ht="64.5" customHeight="1">
      <c r="A27" s="37"/>
      <c r="B27" s="419" t="s">
        <v>74</v>
      </c>
      <c r="C27" s="417"/>
      <c r="D27" s="420" t="s">
        <v>75</v>
      </c>
      <c r="E27" s="420"/>
      <c r="F27" s="48" t="s">
        <v>76</v>
      </c>
      <c r="G27" s="45" t="b">
        <f>IF($G$3="①",10,IF($G$3="②",5,IF($G$3="③",10,IF($G$3="④",5))))</f>
        <v>0</v>
      </c>
      <c r="H27" s="421">
        <f>'2-17'!AC15</f>
        <v>0</v>
      </c>
      <c r="I27" s="37"/>
      <c r="J27" s="37"/>
    </row>
    <row r="28" spans="1:10" ht="64.5" customHeight="1">
      <c r="A28" s="37"/>
      <c r="B28" s="419"/>
      <c r="C28" s="417"/>
      <c r="D28" s="420"/>
      <c r="E28" s="420"/>
      <c r="F28" s="48" t="s">
        <v>77</v>
      </c>
      <c r="G28" s="45" t="b">
        <f>IF($G$3="①",8,IF($G$3="②",4,IF($G$3="③",8,IF($G$3="④",4))))</f>
        <v>0</v>
      </c>
      <c r="H28" s="421"/>
      <c r="I28" s="37"/>
      <c r="J28" s="37"/>
    </row>
    <row r="29" spans="1:10" ht="64.5" customHeight="1">
      <c r="A29" s="37"/>
      <c r="B29" s="419"/>
      <c r="C29" s="417"/>
      <c r="D29" s="420"/>
      <c r="E29" s="420"/>
      <c r="F29" s="48" t="s">
        <v>78</v>
      </c>
      <c r="G29" s="45" t="b">
        <f>IF($G$3="①",4,IF($G$3="②",2,IF($G$3="③",4,IF($G$3="④",2))))</f>
        <v>0</v>
      </c>
      <c r="H29" s="421"/>
      <c r="I29" s="37"/>
      <c r="J29" s="37"/>
    </row>
    <row r="30" spans="1:10" ht="64.5" customHeight="1">
      <c r="A30" s="37"/>
      <c r="B30" s="58" t="s">
        <v>79</v>
      </c>
      <c r="C30" s="417"/>
      <c r="D30" s="415" t="s">
        <v>80</v>
      </c>
      <c r="E30" s="415"/>
      <c r="F30" s="59" t="s">
        <v>81</v>
      </c>
      <c r="G30" s="60" t="b">
        <f>IF($G$3="①",4,IF($G$3="②",2,IF($G$3="③",4,IF($G$3="④",2))))</f>
        <v>0</v>
      </c>
      <c r="H30" s="61">
        <f>'2-18'!AC14</f>
        <v>0</v>
      </c>
      <c r="I30" s="37"/>
      <c r="J30" s="37"/>
    </row>
    <row r="31" spans="2:8" s="62" customFormat="1" ht="54" customHeight="1">
      <c r="B31" s="63" t="s">
        <v>82</v>
      </c>
      <c r="C31" s="411" t="s">
        <v>83</v>
      </c>
      <c r="D31" s="411"/>
      <c r="E31" s="411"/>
      <c r="F31" s="64" t="s">
        <v>84</v>
      </c>
      <c r="G31" s="65" t="b">
        <f>IF($G$3="①",10,IF($G$3="②",5,IF($G$3="③",10,IF($G$3="④",5))))</f>
        <v>0</v>
      </c>
      <c r="H31" s="66">
        <f>'2-19'!AC14</f>
        <v>0</v>
      </c>
    </row>
    <row r="32" spans="1:8" s="62" customFormat="1" ht="54" customHeight="1">
      <c r="A32" s="67"/>
      <c r="B32" s="63" t="s">
        <v>85</v>
      </c>
      <c r="C32" s="411" t="s">
        <v>86</v>
      </c>
      <c r="D32" s="411"/>
      <c r="E32" s="411"/>
      <c r="F32" s="64" t="s">
        <v>87</v>
      </c>
      <c r="G32" s="65" t="b">
        <f>IF($G$3="①",10,IF($G$3="②",5,IF($G$3="③",10,IF($G$3="④",5))))</f>
        <v>0</v>
      </c>
      <c r="H32" s="66">
        <f>'2-20'!AC13</f>
        <v>0</v>
      </c>
    </row>
    <row r="33" spans="1:8" s="62" customFormat="1" ht="54" customHeight="1">
      <c r="A33" s="67"/>
      <c r="B33" s="63" t="s">
        <v>88</v>
      </c>
      <c r="C33" s="411" t="s">
        <v>89</v>
      </c>
      <c r="D33" s="411"/>
      <c r="E33" s="411"/>
      <c r="F33" s="64" t="s">
        <v>90</v>
      </c>
      <c r="G33" s="65" t="b">
        <f>IF($G$3="①",10,IF($G$3="②",5,IF($G$3="③",10,IF($G$3="④",5))))</f>
        <v>0</v>
      </c>
      <c r="H33" s="66">
        <f>'2-21'!AC13</f>
        <v>0</v>
      </c>
    </row>
    <row r="34" spans="1:24" s="69" customFormat="1" ht="54" customHeight="1">
      <c r="A34" s="68"/>
      <c r="B34" s="63" t="s">
        <v>91</v>
      </c>
      <c r="C34" s="411" t="s">
        <v>92</v>
      </c>
      <c r="D34" s="411"/>
      <c r="E34" s="411"/>
      <c r="F34" s="64" t="s">
        <v>93</v>
      </c>
      <c r="G34" s="65" t="b">
        <f>IF($G$3="①",3,IF($G$3="②",3,IF($G$3="③",3,IF($G$3="④",3))))</f>
        <v>0</v>
      </c>
      <c r="H34" s="66">
        <f>'2-22'!AC13</f>
        <v>0</v>
      </c>
      <c r="I34" s="68"/>
      <c r="J34" s="68"/>
      <c r="K34" s="68"/>
      <c r="L34" s="68"/>
      <c r="M34" s="68"/>
      <c r="N34" s="68"/>
      <c r="O34" s="68"/>
      <c r="P34" s="68"/>
      <c r="Q34" s="68"/>
      <c r="R34" s="68"/>
      <c r="S34" s="68"/>
      <c r="T34" s="68"/>
      <c r="U34" s="68"/>
      <c r="V34" s="68"/>
      <c r="W34" s="68"/>
      <c r="X34" s="68"/>
    </row>
    <row r="35" spans="1:11" ht="64.5" customHeight="1">
      <c r="A35" s="37"/>
      <c r="B35" s="70" t="s">
        <v>94</v>
      </c>
      <c r="C35" s="412" t="s">
        <v>95</v>
      </c>
      <c r="D35" s="412"/>
      <c r="E35" s="412"/>
      <c r="F35" s="71" t="s">
        <v>96</v>
      </c>
      <c r="G35" s="72"/>
      <c r="H35" s="73">
        <f>G35</f>
        <v>0</v>
      </c>
      <c r="I35" s="37"/>
      <c r="J35" s="37"/>
      <c r="K35" s="31">
        <v>0</v>
      </c>
    </row>
    <row r="36" spans="1:10" ht="24" customHeight="1">
      <c r="A36" s="37"/>
      <c r="B36" s="413" t="s">
        <v>13</v>
      </c>
      <c r="C36" s="413"/>
      <c r="D36" s="413"/>
      <c r="E36" s="413"/>
      <c r="F36" s="413"/>
      <c r="G36" s="74"/>
      <c r="H36" s="75" t="e">
        <f>SUM(H9:H35)</f>
        <v>#DIV/0!</v>
      </c>
      <c r="I36" s="37"/>
      <c r="J36" s="37"/>
    </row>
    <row r="37" spans="1:11" ht="12.75" customHeight="1">
      <c r="A37" s="37"/>
      <c r="B37" s="76"/>
      <c r="C37" s="410" t="s">
        <v>97</v>
      </c>
      <c r="D37" s="410"/>
      <c r="E37" s="410"/>
      <c r="F37" s="410"/>
      <c r="G37" s="410"/>
      <c r="H37" s="38"/>
      <c r="I37" s="37"/>
      <c r="J37" s="37"/>
      <c r="K37" s="31">
        <v>-8</v>
      </c>
    </row>
    <row r="38" spans="1:8" ht="12.75">
      <c r="A38" s="37"/>
      <c r="B38" s="37"/>
      <c r="C38" s="37"/>
      <c r="D38" s="37"/>
      <c r="E38" s="37"/>
      <c r="F38" s="37"/>
      <c r="G38" s="37"/>
      <c r="H38" s="38"/>
    </row>
  </sheetData>
  <sheetProtection password="CC3D" sheet="1" objects="1" scenarios="1" selectLockedCells="1" selectUnlockedCells="1"/>
  <mergeCells count="39">
    <mergeCell ref="B1:E3"/>
    <mergeCell ref="G3:G4"/>
    <mergeCell ref="B4:F4"/>
    <mergeCell ref="B7:B8"/>
    <mergeCell ref="C7:E8"/>
    <mergeCell ref="F7:F8"/>
    <mergeCell ref="G7:G8"/>
    <mergeCell ref="H7:H8"/>
    <mergeCell ref="C9:C18"/>
    <mergeCell ref="D9:E9"/>
    <mergeCell ref="D10:E10"/>
    <mergeCell ref="D11:E11"/>
    <mergeCell ref="D12:E12"/>
    <mergeCell ref="D13:E13"/>
    <mergeCell ref="D14:E14"/>
    <mergeCell ref="D15:E15"/>
    <mergeCell ref="D16:E16"/>
    <mergeCell ref="D17:E18"/>
    <mergeCell ref="C19:C25"/>
    <mergeCell ref="D19:E19"/>
    <mergeCell ref="D20:E20"/>
    <mergeCell ref="D21:E21"/>
    <mergeCell ref="D22:E22"/>
    <mergeCell ref="B23:B25"/>
    <mergeCell ref="D23:E25"/>
    <mergeCell ref="H23:H25"/>
    <mergeCell ref="C26:C30"/>
    <mergeCell ref="D26:E26"/>
    <mergeCell ref="B27:B29"/>
    <mergeCell ref="D27:E29"/>
    <mergeCell ref="H27:H29"/>
    <mergeCell ref="D30:E30"/>
    <mergeCell ref="C37:G37"/>
    <mergeCell ref="C31:E31"/>
    <mergeCell ref="C32:E32"/>
    <mergeCell ref="C33:E33"/>
    <mergeCell ref="C34:E34"/>
    <mergeCell ref="C35:E35"/>
    <mergeCell ref="B36:F36"/>
  </mergeCells>
  <dataValidations count="1">
    <dataValidation type="list" allowBlank="1" showErrorMessage="1" sqref="G35">
      <formula1>$K$35:$K$37</formula1>
      <formula2>0</formula2>
    </dataValidation>
  </dataValidations>
  <printOptions horizontalCentered="1"/>
  <pageMargins left="0" right="0" top="0" bottom="0" header="0.5118055555555555" footer="0.5118055555555555"/>
  <pageSetup horizontalDpi="300" verticalDpi="300" orientation="portrait" paperSize="9" scale="46" r:id="rId1"/>
</worksheet>
</file>

<file path=xl/worksheets/sheet10.xml><?xml version="1.0" encoding="utf-8"?>
<worksheet xmlns="http://schemas.openxmlformats.org/spreadsheetml/2006/main" xmlns:r="http://schemas.openxmlformats.org/officeDocument/2006/relationships">
  <dimension ref="A2:J34"/>
  <sheetViews>
    <sheetView view="pageBreakPreview" zoomScale="85" zoomScaleSheetLayoutView="85" zoomScalePageLayoutView="0" workbookViewId="0" topLeftCell="A1">
      <selection activeCell="Q9" sqref="Q9"/>
    </sheetView>
  </sheetViews>
  <sheetFormatPr defaultColWidth="9.00390625" defaultRowHeight="13.5"/>
  <cols>
    <col min="1" max="1" width="4.625" style="181" customWidth="1"/>
    <col min="2" max="2" width="4.25390625" style="182" customWidth="1"/>
    <col min="3" max="3" width="35.625" style="181" customWidth="1"/>
    <col min="4" max="4" width="15.75390625" style="181" customWidth="1"/>
    <col min="5" max="5" width="16.75390625" style="181" customWidth="1"/>
    <col min="6" max="6" width="7.00390625" style="181" customWidth="1"/>
    <col min="7" max="9" width="16.75390625" style="181" customWidth="1"/>
    <col min="10" max="16384" width="8.875" style="181" customWidth="1"/>
  </cols>
  <sheetData>
    <row r="2" spans="2:3" ht="30" customHeight="1">
      <c r="B2" s="395" t="s">
        <v>199</v>
      </c>
      <c r="C2"/>
    </row>
    <row r="3" spans="2:3" ht="30" customHeight="1">
      <c r="B3" s="78" t="s">
        <v>200</v>
      </c>
      <c r="C3"/>
    </row>
    <row r="4" spans="2:3" ht="30" customHeight="1">
      <c r="B4" s="30"/>
      <c r="C4" s="78" t="s">
        <v>201</v>
      </c>
    </row>
    <row r="5" spans="2:7" ht="30" customHeight="1">
      <c r="B5" s="30"/>
      <c r="C5" s="507" t="s">
        <v>202</v>
      </c>
      <c r="D5" s="507"/>
      <c r="E5" s="508">
        <f>COUNTIF(E10:E34,"*")</f>
        <v>0</v>
      </c>
      <c r="F5" s="509" t="s">
        <v>11</v>
      </c>
      <c r="G5" s="183"/>
    </row>
    <row r="6" spans="2:7" ht="30" customHeight="1">
      <c r="B6" s="30"/>
      <c r="C6" s="507"/>
      <c r="D6" s="507"/>
      <c r="E6" s="508"/>
      <c r="F6" s="509"/>
      <c r="G6" s="183"/>
    </row>
    <row r="7" spans="2:7" ht="30" customHeight="1">
      <c r="B7" s="30"/>
      <c r="C7" s="510"/>
      <c r="D7" s="510"/>
      <c r="E7" s="510"/>
      <c r="F7" s="510"/>
      <c r="G7" s="183"/>
    </row>
    <row r="8" spans="1:10" ht="30" customHeight="1">
      <c r="A8" s="184"/>
      <c r="B8" s="185"/>
      <c r="C8" s="186" t="s">
        <v>203</v>
      </c>
      <c r="D8" s="184"/>
      <c r="E8" s="184"/>
      <c r="F8" s="184"/>
      <c r="G8" s="184"/>
      <c r="H8" s="184"/>
      <c r="I8" s="184"/>
      <c r="J8" s="184"/>
    </row>
    <row r="9" spans="1:10" ht="30" customHeight="1">
      <c r="A9" s="184"/>
      <c r="B9" s="187" t="s">
        <v>17</v>
      </c>
      <c r="C9" s="511" t="s">
        <v>204</v>
      </c>
      <c r="D9" s="511"/>
      <c r="E9" s="512" t="s">
        <v>205</v>
      </c>
      <c r="F9" s="512"/>
      <c r="G9" s="512"/>
      <c r="H9" s="512"/>
      <c r="I9" s="512"/>
      <c r="J9" s="184"/>
    </row>
    <row r="10" spans="1:10" ht="30" customHeight="1">
      <c r="A10" s="184"/>
      <c r="B10" s="188">
        <v>1</v>
      </c>
      <c r="C10" s="505"/>
      <c r="D10" s="505"/>
      <c r="E10" s="506"/>
      <c r="F10" s="506"/>
      <c r="G10" s="506"/>
      <c r="H10" s="506"/>
      <c r="I10" s="506"/>
      <c r="J10" s="184"/>
    </row>
    <row r="11" spans="1:10" ht="30" customHeight="1">
      <c r="A11" s="184"/>
      <c r="B11" s="188">
        <v>2</v>
      </c>
      <c r="C11" s="505"/>
      <c r="D11" s="505"/>
      <c r="E11" s="506"/>
      <c r="F11" s="506"/>
      <c r="G11" s="506"/>
      <c r="H11" s="506"/>
      <c r="I11" s="506"/>
      <c r="J11" s="184"/>
    </row>
    <row r="12" spans="1:10" ht="30" customHeight="1">
      <c r="A12" s="184"/>
      <c r="B12" s="188">
        <v>3</v>
      </c>
      <c r="C12" s="505"/>
      <c r="D12" s="505"/>
      <c r="E12" s="506"/>
      <c r="F12" s="506"/>
      <c r="G12" s="506"/>
      <c r="H12" s="506"/>
      <c r="I12" s="506"/>
      <c r="J12" s="184"/>
    </row>
    <row r="13" spans="1:10" ht="30" customHeight="1">
      <c r="A13" s="184"/>
      <c r="B13" s="188">
        <v>4</v>
      </c>
      <c r="C13" s="505"/>
      <c r="D13" s="505"/>
      <c r="E13" s="506"/>
      <c r="F13" s="506"/>
      <c r="G13" s="506"/>
      <c r="H13" s="506"/>
      <c r="I13" s="506"/>
      <c r="J13" s="184"/>
    </row>
    <row r="14" spans="1:10" ht="30" customHeight="1">
      <c r="A14" s="184"/>
      <c r="B14" s="188">
        <v>5</v>
      </c>
      <c r="C14" s="505"/>
      <c r="D14" s="505"/>
      <c r="E14" s="506"/>
      <c r="F14" s="506"/>
      <c r="G14" s="506"/>
      <c r="H14" s="506"/>
      <c r="I14" s="506"/>
      <c r="J14" s="184"/>
    </row>
    <row r="15" spans="1:10" ht="30" customHeight="1">
      <c r="A15" s="184"/>
      <c r="B15" s="188">
        <v>6</v>
      </c>
      <c r="C15" s="505"/>
      <c r="D15" s="505"/>
      <c r="E15" s="506"/>
      <c r="F15" s="506"/>
      <c r="G15" s="506"/>
      <c r="H15" s="506"/>
      <c r="I15" s="506"/>
      <c r="J15" s="184"/>
    </row>
    <row r="16" spans="1:10" ht="30" customHeight="1">
      <c r="A16" s="184"/>
      <c r="B16" s="188">
        <v>7</v>
      </c>
      <c r="C16" s="505"/>
      <c r="D16" s="505"/>
      <c r="E16" s="506"/>
      <c r="F16" s="506"/>
      <c r="G16" s="506"/>
      <c r="H16" s="506"/>
      <c r="I16" s="506"/>
      <c r="J16" s="184"/>
    </row>
    <row r="17" spans="1:10" ht="30" customHeight="1">
      <c r="A17" s="184"/>
      <c r="B17" s="188">
        <v>8</v>
      </c>
      <c r="C17" s="505"/>
      <c r="D17" s="505"/>
      <c r="E17" s="506"/>
      <c r="F17" s="506"/>
      <c r="G17" s="506"/>
      <c r="H17" s="506"/>
      <c r="I17" s="506"/>
      <c r="J17" s="184"/>
    </row>
    <row r="18" spans="1:10" ht="30" customHeight="1">
      <c r="A18" s="184"/>
      <c r="B18" s="188">
        <v>9</v>
      </c>
      <c r="C18" s="505"/>
      <c r="D18" s="505"/>
      <c r="E18" s="506"/>
      <c r="F18" s="506"/>
      <c r="G18" s="506"/>
      <c r="H18" s="506"/>
      <c r="I18" s="506"/>
      <c r="J18" s="184"/>
    </row>
    <row r="19" spans="1:10" ht="30" customHeight="1">
      <c r="A19" s="184"/>
      <c r="B19" s="188">
        <v>10</v>
      </c>
      <c r="C19" s="505"/>
      <c r="D19" s="505"/>
      <c r="E19" s="506"/>
      <c r="F19" s="506"/>
      <c r="G19" s="506"/>
      <c r="H19" s="506"/>
      <c r="I19" s="506"/>
      <c r="J19" s="184"/>
    </row>
    <row r="20" spans="1:10" ht="30" customHeight="1">
      <c r="A20" s="184"/>
      <c r="B20" s="188">
        <v>11</v>
      </c>
      <c r="C20" s="505"/>
      <c r="D20" s="505"/>
      <c r="E20" s="506"/>
      <c r="F20" s="506"/>
      <c r="G20" s="506"/>
      <c r="H20" s="506"/>
      <c r="I20" s="506"/>
      <c r="J20" s="184"/>
    </row>
    <row r="21" spans="1:10" ht="30" customHeight="1">
      <c r="A21" s="184"/>
      <c r="B21" s="188">
        <v>12</v>
      </c>
      <c r="C21" s="505"/>
      <c r="D21" s="505"/>
      <c r="E21" s="506"/>
      <c r="F21" s="506"/>
      <c r="G21" s="506"/>
      <c r="H21" s="506"/>
      <c r="I21" s="506"/>
      <c r="J21" s="184"/>
    </row>
    <row r="22" spans="1:10" ht="30" customHeight="1">
      <c r="A22" s="184"/>
      <c r="B22" s="188">
        <v>13</v>
      </c>
      <c r="C22" s="505"/>
      <c r="D22" s="505"/>
      <c r="E22" s="506"/>
      <c r="F22" s="506"/>
      <c r="G22" s="506"/>
      <c r="H22" s="506"/>
      <c r="I22" s="506"/>
      <c r="J22" s="184"/>
    </row>
    <row r="23" spans="1:10" ht="30" customHeight="1">
      <c r="A23" s="184"/>
      <c r="B23" s="188">
        <v>14</v>
      </c>
      <c r="C23" s="505"/>
      <c r="D23" s="505"/>
      <c r="E23" s="506"/>
      <c r="F23" s="506"/>
      <c r="G23" s="506"/>
      <c r="H23" s="506"/>
      <c r="I23" s="506"/>
      <c r="J23" s="184"/>
    </row>
    <row r="24" spans="1:10" ht="30" customHeight="1">
      <c r="A24" s="184"/>
      <c r="B24" s="188">
        <v>15</v>
      </c>
      <c r="C24" s="505"/>
      <c r="D24" s="505"/>
      <c r="E24" s="506"/>
      <c r="F24" s="506"/>
      <c r="G24" s="506"/>
      <c r="H24" s="506"/>
      <c r="I24" s="506"/>
      <c r="J24" s="184"/>
    </row>
    <row r="25" spans="1:10" ht="30" customHeight="1">
      <c r="A25" s="184"/>
      <c r="B25" s="188">
        <v>16</v>
      </c>
      <c r="C25" s="505"/>
      <c r="D25" s="505"/>
      <c r="E25" s="506"/>
      <c r="F25" s="506"/>
      <c r="G25" s="506"/>
      <c r="H25" s="506"/>
      <c r="I25" s="506"/>
      <c r="J25" s="184"/>
    </row>
    <row r="26" spans="1:10" ht="30" customHeight="1">
      <c r="A26" s="184"/>
      <c r="B26" s="188">
        <v>17</v>
      </c>
      <c r="C26" s="505"/>
      <c r="D26" s="505"/>
      <c r="E26" s="506"/>
      <c r="F26" s="506"/>
      <c r="G26" s="506"/>
      <c r="H26" s="506"/>
      <c r="I26" s="506"/>
      <c r="J26" s="184"/>
    </row>
    <row r="27" spans="1:10" ht="30" customHeight="1">
      <c r="A27" s="184"/>
      <c r="B27" s="188">
        <v>18</v>
      </c>
      <c r="C27" s="505"/>
      <c r="D27" s="505"/>
      <c r="E27" s="506"/>
      <c r="F27" s="506"/>
      <c r="G27" s="506"/>
      <c r="H27" s="506"/>
      <c r="I27" s="506"/>
      <c r="J27" s="184"/>
    </row>
    <row r="28" spans="1:10" ht="30" customHeight="1">
      <c r="A28" s="184"/>
      <c r="B28" s="188">
        <v>19</v>
      </c>
      <c r="C28" s="505"/>
      <c r="D28" s="505"/>
      <c r="E28" s="506"/>
      <c r="F28" s="506"/>
      <c r="G28" s="506"/>
      <c r="H28" s="506"/>
      <c r="I28" s="506"/>
      <c r="J28" s="184"/>
    </row>
    <row r="29" spans="1:10" ht="30" customHeight="1">
      <c r="A29" s="184"/>
      <c r="B29" s="188">
        <v>20</v>
      </c>
      <c r="C29" s="505"/>
      <c r="D29" s="505"/>
      <c r="E29" s="506"/>
      <c r="F29" s="506"/>
      <c r="G29" s="506"/>
      <c r="H29" s="506"/>
      <c r="I29" s="506"/>
      <c r="J29" s="184"/>
    </row>
    <row r="30" spans="1:10" ht="30" customHeight="1">
      <c r="A30" s="184"/>
      <c r="B30" s="188">
        <v>21</v>
      </c>
      <c r="C30" s="505"/>
      <c r="D30" s="505"/>
      <c r="E30" s="506"/>
      <c r="F30" s="506"/>
      <c r="G30" s="506"/>
      <c r="H30" s="506"/>
      <c r="I30" s="506"/>
      <c r="J30" s="184"/>
    </row>
    <row r="31" spans="1:10" ht="30" customHeight="1">
      <c r="A31" s="184"/>
      <c r="B31" s="188">
        <v>22</v>
      </c>
      <c r="C31" s="505"/>
      <c r="D31" s="505"/>
      <c r="E31" s="506"/>
      <c r="F31" s="506"/>
      <c r="G31" s="506"/>
      <c r="H31" s="506"/>
      <c r="I31" s="506"/>
      <c r="J31" s="184"/>
    </row>
    <row r="32" spans="1:10" ht="30" customHeight="1">
      <c r="A32" s="184"/>
      <c r="B32" s="188">
        <v>23</v>
      </c>
      <c r="C32" s="505"/>
      <c r="D32" s="505"/>
      <c r="E32" s="506"/>
      <c r="F32" s="506"/>
      <c r="G32" s="506"/>
      <c r="H32" s="506"/>
      <c r="I32" s="506"/>
      <c r="J32" s="184"/>
    </row>
    <row r="33" spans="1:10" ht="30" customHeight="1">
      <c r="A33" s="184"/>
      <c r="B33" s="188">
        <v>24</v>
      </c>
      <c r="C33" s="505"/>
      <c r="D33" s="505"/>
      <c r="E33" s="506"/>
      <c r="F33" s="506"/>
      <c r="G33" s="506"/>
      <c r="H33" s="506"/>
      <c r="I33" s="506"/>
      <c r="J33" s="184"/>
    </row>
    <row r="34" spans="1:10" ht="30" customHeight="1">
      <c r="A34" s="184"/>
      <c r="B34" s="191">
        <v>25</v>
      </c>
      <c r="C34" s="503"/>
      <c r="D34" s="503"/>
      <c r="E34" s="504"/>
      <c r="F34" s="504"/>
      <c r="G34" s="504"/>
      <c r="H34" s="504"/>
      <c r="I34" s="504"/>
      <c r="J34" s="184"/>
    </row>
    <row r="35" ht="30" customHeight="1"/>
  </sheetData>
  <sheetProtection selectLockedCells="1" selectUnlockedCells="1"/>
  <mergeCells count="56">
    <mergeCell ref="C5:D6"/>
    <mergeCell ref="E5:E6"/>
    <mergeCell ref="F5:F6"/>
    <mergeCell ref="C7:F7"/>
    <mergeCell ref="C9:D9"/>
    <mergeCell ref="E9:I9"/>
    <mergeCell ref="C10:D10"/>
    <mergeCell ref="E10:I10"/>
    <mergeCell ref="C11:D11"/>
    <mergeCell ref="E11:I11"/>
    <mergeCell ref="C12:D12"/>
    <mergeCell ref="E12:I12"/>
    <mergeCell ref="C13:D13"/>
    <mergeCell ref="E13:I13"/>
    <mergeCell ref="C14:D14"/>
    <mergeCell ref="E14:I14"/>
    <mergeCell ref="C15:D15"/>
    <mergeCell ref="E15:I15"/>
    <mergeCell ref="C16:D16"/>
    <mergeCell ref="E16:I16"/>
    <mergeCell ref="C17:D17"/>
    <mergeCell ref="E17:I17"/>
    <mergeCell ref="C18:D18"/>
    <mergeCell ref="E18:I18"/>
    <mergeCell ref="C19:D19"/>
    <mergeCell ref="E19:I19"/>
    <mergeCell ref="C20:D20"/>
    <mergeCell ref="E20:I20"/>
    <mergeCell ref="C21:D21"/>
    <mergeCell ref="E21:I21"/>
    <mergeCell ref="C22:D22"/>
    <mergeCell ref="E22:I22"/>
    <mergeCell ref="C23:D23"/>
    <mergeCell ref="E23:I23"/>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C34:D34"/>
    <mergeCell ref="E34:I34"/>
    <mergeCell ref="C31:D31"/>
    <mergeCell ref="E31:I31"/>
    <mergeCell ref="C32:D32"/>
    <mergeCell ref="E32:I32"/>
    <mergeCell ref="C33:D33"/>
    <mergeCell ref="E33:I33"/>
  </mergeCells>
  <printOptions horizontalCentered="1"/>
  <pageMargins left="0.31527777777777777" right="0.31527777777777777" top="0.7479166666666667" bottom="0.7479166666666667" header="0.5118055555555555" footer="0.5118055555555555"/>
  <pageSetup horizontalDpi="300" verticalDpi="3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B2:AH30"/>
  <sheetViews>
    <sheetView view="pageBreakPreview" zoomScale="115" zoomScaleSheetLayoutView="115" zoomScalePageLayoutView="0" workbookViewId="0" topLeftCell="A1">
      <selection activeCell="B2" sqref="B2:L4"/>
    </sheetView>
  </sheetViews>
  <sheetFormatPr defaultColWidth="9.00390625" defaultRowHeight="13.5"/>
  <cols>
    <col min="1" max="34" width="2.50390625" style="1" customWidth="1"/>
    <col min="35" max="35" width="4.50390625" style="1" customWidth="1"/>
    <col min="36" max="16384" width="9.00390625" style="1" customWidth="1"/>
  </cols>
  <sheetData>
    <row r="2" spans="2:34" ht="19.5" customHeight="1">
      <c r="B2" s="451" t="s">
        <v>508</v>
      </c>
      <c r="C2" s="440"/>
      <c r="D2" s="440"/>
      <c r="E2" s="440"/>
      <c r="F2" s="440"/>
      <c r="G2" s="440"/>
      <c r="H2" s="440"/>
      <c r="I2" s="440"/>
      <c r="J2" s="440"/>
      <c r="K2" s="440"/>
      <c r="L2" s="440"/>
      <c r="P2" s="381" t="s">
        <v>498</v>
      </c>
      <c r="Q2" s="7"/>
      <c r="R2" s="7"/>
      <c r="S2" s="7"/>
      <c r="T2" s="7"/>
      <c r="U2" s="7"/>
      <c r="V2" s="7"/>
      <c r="W2" s="7"/>
      <c r="X2" s="7"/>
      <c r="Y2" s="7"/>
      <c r="Z2" s="7"/>
      <c r="AA2" s="7"/>
      <c r="AB2" s="7"/>
      <c r="AC2" s="7"/>
      <c r="AD2" s="7"/>
      <c r="AE2" s="7"/>
      <c r="AF2" s="7"/>
      <c r="AG2" s="7"/>
      <c r="AH2" s="8"/>
    </row>
    <row r="3" spans="2:34" ht="19.5" customHeight="1">
      <c r="B3" s="440"/>
      <c r="C3" s="440"/>
      <c r="D3" s="440"/>
      <c r="E3" s="440"/>
      <c r="F3" s="440"/>
      <c r="G3" s="440"/>
      <c r="H3" s="440"/>
      <c r="I3" s="440"/>
      <c r="J3" s="440"/>
      <c r="K3" s="440"/>
      <c r="L3" s="440"/>
      <c r="P3" s="394" t="s">
        <v>509</v>
      </c>
      <c r="Q3" s="10"/>
      <c r="R3" s="10"/>
      <c r="S3" s="10"/>
      <c r="T3" s="10"/>
      <c r="U3" s="10"/>
      <c r="V3" s="10"/>
      <c r="W3" s="10"/>
      <c r="X3" s="10"/>
      <c r="Y3" s="10"/>
      <c r="Z3" s="10"/>
      <c r="AA3" s="10"/>
      <c r="AB3" s="10"/>
      <c r="AC3" s="10"/>
      <c r="AD3" s="10"/>
      <c r="AE3" s="10"/>
      <c r="AF3" s="10"/>
      <c r="AG3" s="10"/>
      <c r="AH3" s="11"/>
    </row>
    <row r="4" spans="2:34" ht="13.5" customHeight="1">
      <c r="B4" s="440"/>
      <c r="C4" s="440"/>
      <c r="D4" s="440"/>
      <c r="E4" s="440"/>
      <c r="F4" s="440"/>
      <c r="G4" s="440"/>
      <c r="H4" s="440"/>
      <c r="I4" s="440"/>
      <c r="J4" s="440"/>
      <c r="K4" s="440"/>
      <c r="L4" s="440"/>
      <c r="P4" s="169"/>
      <c r="Q4" s="2"/>
      <c r="R4" s="2"/>
      <c r="S4" s="2"/>
      <c r="T4" s="2"/>
      <c r="U4" s="2"/>
      <c r="V4" s="2"/>
      <c r="W4" s="2"/>
      <c r="X4" s="2"/>
      <c r="Y4" s="2"/>
      <c r="Z4" s="2"/>
      <c r="AA4" s="2"/>
      <c r="AB4" s="2"/>
      <c r="AC4" s="2"/>
      <c r="AD4" s="2"/>
      <c r="AE4" s="2"/>
      <c r="AF4" s="2"/>
      <c r="AG4" s="2"/>
      <c r="AH4" s="2"/>
    </row>
    <row r="5" spans="16:34" ht="12.75">
      <c r="P5" s="169"/>
      <c r="Q5" s="2"/>
      <c r="R5" s="2"/>
      <c r="S5" s="2"/>
      <c r="T5" s="2"/>
      <c r="U5" s="2"/>
      <c r="V5" s="2"/>
      <c r="W5" s="2"/>
      <c r="X5" s="2"/>
      <c r="Y5" s="2"/>
      <c r="Z5" s="2"/>
      <c r="AA5" s="2"/>
      <c r="AB5" s="2"/>
      <c r="AC5" s="2"/>
      <c r="AD5" s="2"/>
      <c r="AE5" s="2"/>
      <c r="AF5" s="2"/>
      <c r="AG5" s="2"/>
      <c r="AH5" s="2"/>
    </row>
    <row r="6" spans="16:34" ht="12.75">
      <c r="P6" s="169"/>
      <c r="Q6" s="2"/>
      <c r="R6" s="2"/>
      <c r="S6" s="2"/>
      <c r="T6" s="2"/>
      <c r="U6" s="2"/>
      <c r="V6" s="2"/>
      <c r="W6" s="2"/>
      <c r="X6" s="2"/>
      <c r="Y6" s="2"/>
      <c r="Z6" s="2"/>
      <c r="AA6" s="2"/>
      <c r="AB6" s="2"/>
      <c r="AC6" s="2"/>
      <c r="AD6" s="2"/>
      <c r="AE6" s="2"/>
      <c r="AF6" s="2"/>
      <c r="AG6" s="2"/>
      <c r="AH6" s="2"/>
    </row>
    <row r="7" spans="2:34" ht="13.5" customHeight="1">
      <c r="B7" s="441" t="s">
        <v>36</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170"/>
    </row>
    <row r="8" spans="2:34"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170"/>
    </row>
    <row r="10" ht="13.5">
      <c r="B10" s="6" t="s">
        <v>206</v>
      </c>
    </row>
    <row r="12" spans="2:34" ht="58.5" customHeight="1">
      <c r="B12" s="490" t="s">
        <v>1</v>
      </c>
      <c r="C12" s="490"/>
      <c r="D12" s="499" t="s">
        <v>207</v>
      </c>
      <c r="E12" s="499"/>
      <c r="F12" s="499"/>
      <c r="G12" s="499"/>
      <c r="H12" s="499"/>
      <c r="I12" s="499"/>
      <c r="J12" s="499"/>
      <c r="K12" s="499"/>
      <c r="L12" s="499"/>
      <c r="M12" s="499"/>
      <c r="N12" s="499"/>
      <c r="O12" s="499"/>
      <c r="P12" s="499"/>
      <c r="Q12" s="499"/>
      <c r="R12" s="499"/>
      <c r="S12" s="499"/>
      <c r="T12" s="499"/>
      <c r="U12" s="499"/>
      <c r="V12" s="499"/>
      <c r="W12" s="499"/>
      <c r="X12" s="513">
        <f>'2-5別1'!B3</f>
        <v>0</v>
      </c>
      <c r="Y12" s="513"/>
      <c r="Z12" s="513"/>
      <c r="AA12" s="513"/>
      <c r="AB12" s="513"/>
      <c r="AC12" s="513"/>
      <c r="AD12" s="513"/>
      <c r="AE12" s="514" t="s">
        <v>4</v>
      </c>
      <c r="AF12" s="514"/>
      <c r="AG12" s="514"/>
      <c r="AH12" s="171"/>
    </row>
    <row r="13" spans="2:33" ht="40.5" customHeight="1">
      <c r="B13" s="482" t="s">
        <v>116</v>
      </c>
      <c r="C13" s="482"/>
      <c r="D13" s="482"/>
      <c r="E13" s="482"/>
      <c r="F13" s="482"/>
      <c r="G13" s="482"/>
      <c r="H13" s="482"/>
      <c r="I13" s="482"/>
      <c r="J13" s="482"/>
      <c r="K13" s="482"/>
      <c r="L13" s="482"/>
      <c r="M13" s="482"/>
      <c r="N13" s="482"/>
      <c r="O13" s="482"/>
      <c r="P13" s="482"/>
      <c r="Q13" s="482"/>
      <c r="R13" s="482"/>
      <c r="S13" s="482"/>
      <c r="T13" s="482"/>
      <c r="U13" s="482"/>
      <c r="V13" s="482"/>
      <c r="W13" s="482"/>
      <c r="X13" s="483" t="str">
        <f>IF(X12&gt;0,"算定可","算定不可")</f>
        <v>算定不可</v>
      </c>
      <c r="Y13" s="483"/>
      <c r="Z13" s="483"/>
      <c r="AA13" s="483"/>
      <c r="AB13" s="483"/>
      <c r="AC13" s="483"/>
      <c r="AD13" s="483"/>
      <c r="AE13" s="483"/>
      <c r="AF13" s="483"/>
      <c r="AG13" s="483"/>
    </row>
    <row r="14" spans="2:33" ht="40.5" customHeight="1">
      <c r="B14" s="484" t="s">
        <v>146</v>
      </c>
      <c r="C14" s="484"/>
      <c r="D14" s="484"/>
      <c r="E14" s="484"/>
      <c r="F14" s="484"/>
      <c r="G14" s="484"/>
      <c r="H14" s="484"/>
      <c r="I14" s="484"/>
      <c r="J14" s="484"/>
      <c r="K14" s="484"/>
      <c r="L14" s="484"/>
      <c r="M14" s="484"/>
      <c r="N14" s="484"/>
      <c r="O14" s="484"/>
      <c r="P14" s="484"/>
      <c r="Q14" s="484"/>
      <c r="R14" s="484"/>
      <c r="S14" s="484"/>
      <c r="T14" s="484"/>
      <c r="U14" s="484"/>
      <c r="V14" s="484"/>
      <c r="W14" s="484"/>
      <c r="X14" s="148"/>
      <c r="Y14" s="149"/>
      <c r="Z14" s="149"/>
      <c r="AA14" s="149"/>
      <c r="AB14" s="149"/>
      <c r="AC14" s="149">
        <f>IF(X13="算定可",2,0)</f>
        <v>0</v>
      </c>
      <c r="AD14" s="149"/>
      <c r="AE14" s="149"/>
      <c r="AF14" s="149"/>
      <c r="AG14" s="150"/>
    </row>
    <row r="16" ht="13.5">
      <c r="B16" s="6" t="s">
        <v>5</v>
      </c>
    </row>
    <row r="17" spans="3:5" ht="13.5">
      <c r="C17" s="1" t="s">
        <v>6</v>
      </c>
      <c r="E17" s="6" t="s">
        <v>208</v>
      </c>
    </row>
    <row r="18" spans="3:34" ht="13.5">
      <c r="C18" s="6" t="s">
        <v>209</v>
      </c>
      <c r="E18" s="192" t="s">
        <v>210</v>
      </c>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row>
    <row r="19" spans="5:34" ht="13.5">
      <c r="E19" s="192" t="s">
        <v>211</v>
      </c>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row>
    <row r="29" spans="25:26" ht="13.5">
      <c r="Y29" s="15" t="s">
        <v>195</v>
      </c>
      <c r="Z29" s="15" t="s">
        <v>196</v>
      </c>
    </row>
    <row r="30" spans="25:26" ht="13.5">
      <c r="Y30" s="15" t="s">
        <v>197</v>
      </c>
      <c r="Z30" s="15" t="s">
        <v>198</v>
      </c>
    </row>
  </sheetData>
  <sheetProtection password="CC3D" sheet="1"/>
  <mergeCells count="9">
    <mergeCell ref="B13:W13"/>
    <mergeCell ref="X13:AG13"/>
    <mergeCell ref="B14:W14"/>
    <mergeCell ref="B2:L4"/>
    <mergeCell ref="B7:AG8"/>
    <mergeCell ref="B12:C12"/>
    <mergeCell ref="D12:W12"/>
    <mergeCell ref="X12:AD12"/>
    <mergeCell ref="AE12:AG12"/>
  </mergeCells>
  <dataValidations count="1">
    <dataValidation type="list" allowBlank="1" showErrorMessage="1" sqref="AH12">
      <formula1>$Y$29:$Z$29</formula1>
      <formula2>0</formula2>
    </dataValidation>
  </dataValidations>
  <printOptions/>
  <pageMargins left="0.7" right="0.7" top="0.75" bottom="0.75"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F17"/>
  <sheetViews>
    <sheetView view="pageBreakPreview" zoomScaleSheetLayoutView="100" zoomScalePageLayoutView="0" workbookViewId="0" topLeftCell="A1">
      <selection activeCell="C9" sqref="C9"/>
    </sheetView>
  </sheetViews>
  <sheetFormatPr defaultColWidth="9.00390625" defaultRowHeight="13.5"/>
  <cols>
    <col min="1" max="1" width="4.625" style="151" customWidth="1"/>
    <col min="2" max="2" width="17.50390625" style="0" customWidth="1"/>
    <col min="3" max="3" width="31.75390625" style="0" customWidth="1"/>
    <col min="4" max="4" width="35.25390625" style="0" customWidth="1"/>
    <col min="5" max="10" width="9.00390625" style="0" customWidth="1"/>
    <col min="11" max="11" width="13.75390625" style="0" customWidth="1"/>
    <col min="12" max="12" width="8.875" style="0" customWidth="1"/>
  </cols>
  <sheetData>
    <row r="1" ht="16.5" customHeight="1">
      <c r="B1" s="383" t="s">
        <v>510</v>
      </c>
    </row>
    <row r="2" ht="16.5" customHeight="1">
      <c r="B2" s="153" t="s">
        <v>212</v>
      </c>
    </row>
    <row r="3" ht="7.5" customHeight="1">
      <c r="B3" s="193">
        <f>COUNTIF(B5:B14,"*")</f>
        <v>0</v>
      </c>
    </row>
    <row r="4" spans="1:4" ht="31.5" customHeight="1">
      <c r="A4" s="194" t="s">
        <v>17</v>
      </c>
      <c r="B4" s="195" t="s">
        <v>161</v>
      </c>
      <c r="C4" s="196" t="s">
        <v>213</v>
      </c>
      <c r="D4" s="197" t="s">
        <v>214</v>
      </c>
    </row>
    <row r="5" spans="1:4" ht="25.5" customHeight="1">
      <c r="A5" s="160">
        <v>1</v>
      </c>
      <c r="B5" s="198"/>
      <c r="C5" s="199"/>
      <c r="D5" s="200"/>
    </row>
    <row r="6" spans="1:32" ht="25.5" customHeight="1">
      <c r="A6" s="161">
        <v>2</v>
      </c>
      <c r="B6" s="201"/>
      <c r="C6" s="189"/>
      <c r="D6" s="190"/>
      <c r="AF6" s="78" t="s">
        <v>215</v>
      </c>
    </row>
    <row r="7" spans="1:32" ht="25.5" customHeight="1">
      <c r="A7" s="161">
        <v>3</v>
      </c>
      <c r="B7" s="201"/>
      <c r="C7" s="189"/>
      <c r="D7" s="190"/>
      <c r="AF7" s="78" t="s">
        <v>216</v>
      </c>
    </row>
    <row r="8" spans="1:32" ht="25.5" customHeight="1">
      <c r="A8" s="161">
        <v>4</v>
      </c>
      <c r="B8" s="201"/>
      <c r="C8" s="202"/>
      <c r="D8" s="203"/>
      <c r="AF8" s="78" t="s">
        <v>217</v>
      </c>
    </row>
    <row r="9" spans="1:4" ht="25.5" customHeight="1">
      <c r="A9" s="161">
        <v>5</v>
      </c>
      <c r="B9" s="201"/>
      <c r="C9" s="202"/>
      <c r="D9" s="203"/>
    </row>
    <row r="10" spans="1:4" ht="25.5" customHeight="1">
      <c r="A10" s="161">
        <v>6</v>
      </c>
      <c r="B10" s="201"/>
      <c r="C10" s="202"/>
      <c r="D10" s="203"/>
    </row>
    <row r="11" spans="1:4" ht="25.5" customHeight="1">
      <c r="A11" s="161">
        <v>7</v>
      </c>
      <c r="B11" s="201"/>
      <c r="C11" s="202"/>
      <c r="D11" s="203"/>
    </row>
    <row r="12" spans="1:4" ht="25.5" customHeight="1">
      <c r="A12" s="161">
        <v>8</v>
      </c>
      <c r="B12" s="201"/>
      <c r="C12" s="202"/>
      <c r="D12" s="203"/>
    </row>
    <row r="13" spans="1:4" ht="25.5" customHeight="1">
      <c r="A13" s="161">
        <v>9</v>
      </c>
      <c r="B13" s="201"/>
      <c r="C13" s="202"/>
      <c r="D13" s="203"/>
    </row>
    <row r="14" spans="1:4" ht="27" customHeight="1">
      <c r="A14" s="165">
        <v>10</v>
      </c>
      <c r="B14" s="204"/>
      <c r="C14" s="205"/>
      <c r="D14" s="206"/>
    </row>
    <row r="15" spans="1:4" ht="25.5" customHeight="1">
      <c r="A15" s="515" t="s">
        <v>218</v>
      </c>
      <c r="B15" s="515"/>
      <c r="C15" s="515"/>
      <c r="D15" s="515"/>
    </row>
    <row r="16" spans="1:32" ht="25.5" customHeight="1">
      <c r="A16" s="6" t="s">
        <v>219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5" customHeight="1">
      <c r="A17" s="6" t="s">
        <v>211</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ht="25.5" customHeight="1"/>
    <row r="19" ht="25.5" customHeight="1"/>
    <row r="20" ht="25.5" customHeight="1"/>
    <row r="21" ht="25.5" customHeight="1"/>
    <row r="22" ht="25.5" customHeight="1"/>
  </sheetData>
  <sheetProtection selectLockedCells="1" selectUnlockedCells="1"/>
  <mergeCells count="1">
    <mergeCell ref="A15:D15"/>
  </mergeCells>
  <dataValidations count="1">
    <dataValidation type="list" allowBlank="1" showErrorMessage="1" sqref="D5:D14">
      <formula1>$AF$6:$AF$8</formula1>
      <formula2>0</formula2>
    </dataValidation>
  </dataValidations>
  <printOptions/>
  <pageMargins left="0.7" right="0.7" top="0.75" bottom="0.75" header="0.5118055555555555" footer="0.511805555555555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B2:AN25"/>
  <sheetViews>
    <sheetView view="pageBreakPreview" zoomScale="115" zoomScaleSheetLayoutView="115" zoomScalePageLayoutView="0" workbookViewId="0" topLeftCell="A1">
      <selection activeCell="X10" sqref="X10:AG10"/>
    </sheetView>
  </sheetViews>
  <sheetFormatPr defaultColWidth="9.00390625" defaultRowHeight="13.5"/>
  <cols>
    <col min="1" max="20" width="2.50390625" style="1" customWidth="1"/>
    <col min="21" max="21" width="3.25390625" style="1" customWidth="1"/>
    <col min="22" max="23" width="2.50390625" style="1" customWidth="1"/>
    <col min="24" max="33" width="2.75390625" style="1" customWidth="1"/>
    <col min="34" max="35" width="2.50390625" style="1" customWidth="1"/>
    <col min="36" max="36" width="13.875" style="1" customWidth="1"/>
    <col min="37" max="16384" width="9.00390625" style="1" customWidth="1"/>
  </cols>
  <sheetData>
    <row r="2" spans="2:34" ht="13.5" customHeight="1">
      <c r="B2" s="451" t="s">
        <v>512</v>
      </c>
      <c r="C2" s="440"/>
      <c r="D2" s="440"/>
      <c r="E2" s="440"/>
      <c r="F2" s="440"/>
      <c r="G2" s="440"/>
      <c r="H2" s="440"/>
      <c r="I2" s="440"/>
      <c r="J2" s="440"/>
      <c r="K2" s="440"/>
      <c r="L2" s="440"/>
      <c r="R2" s="381" t="s">
        <v>511</v>
      </c>
      <c r="S2" s="7"/>
      <c r="T2" s="7"/>
      <c r="U2" s="7"/>
      <c r="V2" s="7"/>
      <c r="W2" s="7"/>
      <c r="X2" s="7"/>
      <c r="Y2" s="7"/>
      <c r="Z2" s="7"/>
      <c r="AA2" s="7"/>
      <c r="AB2" s="7"/>
      <c r="AC2" s="7"/>
      <c r="AD2" s="7"/>
      <c r="AE2" s="7"/>
      <c r="AF2" s="7"/>
      <c r="AG2" s="7"/>
      <c r="AH2" s="8"/>
    </row>
    <row r="3" spans="2:34" ht="13.5" customHeight="1">
      <c r="B3" s="440"/>
      <c r="C3" s="440"/>
      <c r="D3" s="440"/>
      <c r="E3" s="440"/>
      <c r="F3" s="440"/>
      <c r="G3" s="440"/>
      <c r="H3" s="440"/>
      <c r="I3" s="440"/>
      <c r="J3" s="440"/>
      <c r="K3" s="440"/>
      <c r="L3" s="440"/>
      <c r="R3" s="394" t="s">
        <v>220</v>
      </c>
      <c r="S3" s="10"/>
      <c r="T3" s="10"/>
      <c r="U3" s="10"/>
      <c r="V3" s="10"/>
      <c r="W3" s="10"/>
      <c r="X3" s="10"/>
      <c r="Y3" s="10"/>
      <c r="Z3" s="10"/>
      <c r="AA3" s="10"/>
      <c r="AB3" s="10"/>
      <c r="AC3" s="10"/>
      <c r="AD3" s="10"/>
      <c r="AE3" s="10"/>
      <c r="AF3" s="10"/>
      <c r="AG3" s="10"/>
      <c r="AH3" s="11"/>
    </row>
    <row r="4" spans="2:35" ht="13.5" customHeight="1">
      <c r="B4" s="440"/>
      <c r="C4" s="440"/>
      <c r="D4" s="440"/>
      <c r="E4" s="440"/>
      <c r="F4" s="440"/>
      <c r="G4" s="440"/>
      <c r="H4" s="440"/>
      <c r="I4" s="440"/>
      <c r="J4" s="440"/>
      <c r="K4" s="440"/>
      <c r="L4" s="440"/>
      <c r="T4" s="169"/>
      <c r="U4" s="2"/>
      <c r="V4" s="2"/>
      <c r="W4" s="2"/>
      <c r="X4" s="2"/>
      <c r="Y4" s="2"/>
      <c r="Z4" s="2"/>
      <c r="AA4" s="2"/>
      <c r="AB4" s="2"/>
      <c r="AC4" s="2"/>
      <c r="AD4" s="2"/>
      <c r="AE4" s="2"/>
      <c r="AF4" s="2"/>
      <c r="AG4" s="2"/>
      <c r="AH4" s="2"/>
      <c r="AI4" s="2"/>
    </row>
    <row r="5" spans="29:40" ht="12.75">
      <c r="AC5" s="2"/>
      <c r="AD5" s="2"/>
      <c r="AE5" s="2"/>
      <c r="AF5" s="2"/>
      <c r="AG5" s="2"/>
      <c r="AH5" s="2"/>
      <c r="AI5" s="2"/>
      <c r="AJ5" s="12"/>
      <c r="AK5" s="12"/>
      <c r="AL5" s="12"/>
      <c r="AM5" s="12"/>
      <c r="AN5" s="12"/>
    </row>
    <row r="6" spans="2:40" ht="13.5" customHeight="1">
      <c r="B6" s="441" t="s">
        <v>39</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J6" s="12"/>
      <c r="AK6" s="13" t="s">
        <v>221</v>
      </c>
      <c r="AL6" s="12"/>
      <c r="AM6" s="12"/>
      <c r="AN6" s="12"/>
    </row>
    <row r="7" spans="2:40"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J7" s="12"/>
      <c r="AK7" s="13" t="s">
        <v>222</v>
      </c>
      <c r="AL7" s="12"/>
      <c r="AM7" s="12"/>
      <c r="AN7" s="12"/>
    </row>
    <row r="8" spans="36:40" ht="12.75">
      <c r="AJ8" s="12"/>
      <c r="AK8" s="12"/>
      <c r="AL8" s="12"/>
      <c r="AM8" s="12"/>
      <c r="AN8" s="12"/>
    </row>
    <row r="9" spans="2:40" ht="13.5">
      <c r="B9" s="6" t="s">
        <v>223</v>
      </c>
      <c r="AJ9" s="12"/>
      <c r="AK9" s="12"/>
      <c r="AL9" s="12"/>
      <c r="AM9" s="12"/>
      <c r="AN9" s="12"/>
    </row>
    <row r="10" spans="2:40" ht="68.25" customHeight="1">
      <c r="B10" s="518" t="s">
        <v>224</v>
      </c>
      <c r="C10" s="518"/>
      <c r="D10" s="518"/>
      <c r="E10" s="518"/>
      <c r="F10" s="518"/>
      <c r="G10" s="518"/>
      <c r="H10" s="518"/>
      <c r="I10" s="518"/>
      <c r="J10" s="518"/>
      <c r="K10" s="518"/>
      <c r="L10" s="518"/>
      <c r="M10" s="518"/>
      <c r="N10" s="518"/>
      <c r="O10" s="518"/>
      <c r="P10" s="518"/>
      <c r="Q10" s="518"/>
      <c r="R10" s="518"/>
      <c r="S10" s="518"/>
      <c r="T10" s="518"/>
      <c r="U10" s="518"/>
      <c r="V10" s="518"/>
      <c r="W10" s="518"/>
      <c r="X10" s="500"/>
      <c r="Y10" s="500"/>
      <c r="Z10" s="500"/>
      <c r="AA10" s="500"/>
      <c r="AB10" s="500"/>
      <c r="AC10" s="500"/>
      <c r="AD10" s="500"/>
      <c r="AE10" s="500"/>
      <c r="AF10" s="500"/>
      <c r="AG10" s="500"/>
      <c r="AJ10" s="207" t="s">
        <v>225</v>
      </c>
      <c r="AK10" s="207" t="s">
        <v>226</v>
      </c>
      <c r="AL10" s="207"/>
      <c r="AM10" s="12"/>
      <c r="AN10" s="12"/>
    </row>
    <row r="11" spans="2:38" ht="68.25" customHeight="1">
      <c r="B11" s="519" t="s">
        <v>227</v>
      </c>
      <c r="C11" s="519"/>
      <c r="D11" s="519"/>
      <c r="E11" s="519"/>
      <c r="F11" s="519"/>
      <c r="G11" s="519"/>
      <c r="H11" s="519"/>
      <c r="I11" s="519"/>
      <c r="J11" s="519"/>
      <c r="K11" s="519"/>
      <c r="L11" s="519"/>
      <c r="M11" s="519"/>
      <c r="N11" s="519"/>
      <c r="O11" s="519"/>
      <c r="P11" s="519"/>
      <c r="Q11" s="519"/>
      <c r="R11" s="519"/>
      <c r="S11" s="519"/>
      <c r="T11" s="519"/>
      <c r="U11" s="519"/>
      <c r="V11" s="519"/>
      <c r="W11" s="519"/>
      <c r="X11" s="500"/>
      <c r="Y11" s="500"/>
      <c r="Z11" s="500"/>
      <c r="AA11" s="500"/>
      <c r="AB11" s="500"/>
      <c r="AC11" s="500"/>
      <c r="AD11" s="500"/>
      <c r="AE11" s="500"/>
      <c r="AF11" s="500"/>
      <c r="AG11" s="500"/>
      <c r="AJ11" s="207" t="s">
        <v>228</v>
      </c>
      <c r="AK11" s="207" t="s">
        <v>229</v>
      </c>
      <c r="AL11" s="207"/>
    </row>
    <row r="12" spans="2:38" ht="40.5" customHeight="1">
      <c r="B12" s="484" t="s">
        <v>116</v>
      </c>
      <c r="C12" s="484"/>
      <c r="D12" s="484"/>
      <c r="E12" s="484"/>
      <c r="F12" s="484"/>
      <c r="G12" s="484"/>
      <c r="H12" s="484"/>
      <c r="I12" s="484"/>
      <c r="J12" s="484"/>
      <c r="K12" s="484"/>
      <c r="L12" s="484"/>
      <c r="M12" s="484"/>
      <c r="N12" s="484"/>
      <c r="O12" s="484"/>
      <c r="P12" s="484"/>
      <c r="Q12" s="484"/>
      <c r="R12" s="484"/>
      <c r="S12" s="484"/>
      <c r="T12" s="484"/>
      <c r="U12" s="484"/>
      <c r="V12" s="484"/>
      <c r="W12" s="484"/>
      <c r="X12" s="516" t="str">
        <f>IF(AND(X10="受けている。",X11="備蓄している。/訓練を実施している。"),"算定可","算定不可")</f>
        <v>算定不可</v>
      </c>
      <c r="Y12" s="516"/>
      <c r="Z12" s="516"/>
      <c r="AA12" s="516"/>
      <c r="AB12" s="516"/>
      <c r="AC12" s="516"/>
      <c r="AD12" s="516"/>
      <c r="AE12" s="516"/>
      <c r="AF12" s="516"/>
      <c r="AG12" s="516"/>
      <c r="AJ12" s="208"/>
      <c r="AK12" s="208"/>
      <c r="AL12" s="208"/>
    </row>
    <row r="13" spans="2:33" ht="31.5" customHeight="1">
      <c r="B13" s="517" t="s">
        <v>146</v>
      </c>
      <c r="C13" s="517"/>
      <c r="D13" s="517"/>
      <c r="E13" s="517"/>
      <c r="F13" s="517"/>
      <c r="G13" s="517"/>
      <c r="H13" s="517"/>
      <c r="I13" s="517"/>
      <c r="J13" s="517"/>
      <c r="K13" s="209"/>
      <c r="L13" s="92"/>
      <c r="M13" s="92"/>
      <c r="N13" s="92"/>
      <c r="O13" s="92"/>
      <c r="P13" s="92"/>
      <c r="Q13" s="92"/>
      <c r="R13" s="92"/>
      <c r="S13" s="92"/>
      <c r="T13" s="92"/>
      <c r="U13" s="92">
        <f>IF(X12="算定可",4,0)</f>
        <v>0</v>
      </c>
      <c r="V13" s="92"/>
      <c r="W13" s="92"/>
      <c r="X13" s="92"/>
      <c r="Y13" s="92"/>
      <c r="Z13" s="92"/>
      <c r="AA13" s="92"/>
      <c r="AB13" s="92"/>
      <c r="AC13" s="92"/>
      <c r="AD13" s="92"/>
      <c r="AE13" s="92"/>
      <c r="AF13" s="92"/>
      <c r="AG13" s="93"/>
    </row>
    <row r="14" spans="2:33" ht="37.5" customHeight="1">
      <c r="B14" s="210"/>
      <c r="C14" s="210"/>
      <c r="D14" s="210"/>
      <c r="E14" s="210"/>
      <c r="F14" s="210"/>
      <c r="G14" s="210"/>
      <c r="H14" s="210"/>
      <c r="I14" s="210"/>
      <c r="J14" s="210"/>
      <c r="K14" s="210"/>
      <c r="L14" s="210"/>
      <c r="M14" s="210"/>
      <c r="N14" s="210"/>
      <c r="O14" s="210"/>
      <c r="P14" s="210"/>
      <c r="Q14" s="210"/>
      <c r="R14" s="210"/>
      <c r="S14" s="210"/>
      <c r="T14" s="210"/>
      <c r="U14" s="210"/>
      <c r="V14" s="210"/>
      <c r="W14" s="210"/>
      <c r="X14" s="171"/>
      <c r="Y14" s="171"/>
      <c r="Z14" s="171"/>
      <c r="AA14" s="171"/>
      <c r="AB14" s="171"/>
      <c r="AC14" s="171"/>
      <c r="AD14" s="171"/>
      <c r="AE14" s="171"/>
      <c r="AF14" s="171"/>
      <c r="AG14" s="171"/>
    </row>
    <row r="15" ht="13.5">
      <c r="B15" s="6" t="s">
        <v>5</v>
      </c>
    </row>
    <row r="16" spans="3:5" ht="13.5">
      <c r="C16" s="1" t="s">
        <v>6</v>
      </c>
      <c r="E16" s="6" t="s">
        <v>7</v>
      </c>
    </row>
    <row r="17" spans="3:5" ht="13.5">
      <c r="C17" s="1" t="s">
        <v>6</v>
      </c>
      <c r="E17" s="6" t="s">
        <v>230</v>
      </c>
    </row>
    <row r="18" ht="13.5">
      <c r="D18" s="6" t="s">
        <v>231</v>
      </c>
    </row>
    <row r="19" ht="13.5">
      <c r="D19" s="6" t="s">
        <v>232</v>
      </c>
    </row>
    <row r="20" spans="3:5" ht="13.5">
      <c r="C20" s="1" t="s">
        <v>6</v>
      </c>
      <c r="E20" s="6" t="s">
        <v>233</v>
      </c>
    </row>
    <row r="21" ht="13.5">
      <c r="D21" s="6" t="s">
        <v>234</v>
      </c>
    </row>
    <row r="23" spans="2:34" ht="30" customHeight="1">
      <c r="B23" s="18" t="s">
        <v>235</v>
      </c>
      <c r="C23" s="19"/>
      <c r="D23" s="19"/>
      <c r="E23" s="19"/>
      <c r="F23" s="19"/>
      <c r="G23" s="19"/>
      <c r="H23" s="19"/>
      <c r="I23" s="19"/>
      <c r="J23" s="19"/>
      <c r="K23" s="19"/>
      <c r="L23" s="19"/>
      <c r="M23" s="19"/>
      <c r="N23" s="19"/>
      <c r="O23" s="19"/>
      <c r="P23" s="19"/>
      <c r="Q23" s="19"/>
      <c r="R23" s="19"/>
      <c r="S23" s="19"/>
      <c r="T23" s="19"/>
      <c r="U23" s="19"/>
      <c r="V23" s="211"/>
      <c r="W23" s="211"/>
      <c r="X23" s="211"/>
      <c r="Y23" s="211"/>
      <c r="Z23" s="211"/>
      <c r="AA23" s="211"/>
      <c r="AB23" s="211"/>
      <c r="AC23" s="211"/>
      <c r="AD23" s="211"/>
      <c r="AE23" s="211"/>
      <c r="AF23" s="211"/>
      <c r="AG23" s="20"/>
      <c r="AH23" s="17"/>
    </row>
    <row r="24" spans="2:34" ht="30" customHeight="1">
      <c r="B24" s="212"/>
      <c r="C24" s="34" t="s">
        <v>9</v>
      </c>
      <c r="D24" s="33"/>
      <c r="E24" s="34" t="s">
        <v>236</v>
      </c>
      <c r="F24" s="33"/>
      <c r="G24" s="33"/>
      <c r="H24" s="33"/>
      <c r="I24" s="33"/>
      <c r="J24" s="33"/>
      <c r="K24" s="33"/>
      <c r="L24" s="33"/>
      <c r="M24" s="33"/>
      <c r="N24" s="33"/>
      <c r="O24" s="33"/>
      <c r="P24" s="33"/>
      <c r="Q24" s="33"/>
      <c r="R24" s="33"/>
      <c r="S24" s="33"/>
      <c r="T24" s="33"/>
      <c r="U24" s="33"/>
      <c r="V24" s="213"/>
      <c r="W24" s="213"/>
      <c r="X24" s="213"/>
      <c r="Y24" s="213"/>
      <c r="Z24" s="213"/>
      <c r="AA24" s="213"/>
      <c r="AB24" s="213"/>
      <c r="AC24" s="213"/>
      <c r="AD24" s="213"/>
      <c r="AE24" s="213"/>
      <c r="AF24" s="213"/>
      <c r="AG24" s="35"/>
      <c r="AH24" s="17"/>
    </row>
    <row r="25" spans="2:34" ht="30" customHeight="1">
      <c r="B25" s="21"/>
      <c r="C25" s="22"/>
      <c r="D25" s="22"/>
      <c r="E25" s="23" t="s">
        <v>237</v>
      </c>
      <c r="F25" s="22"/>
      <c r="G25" s="22"/>
      <c r="H25" s="22"/>
      <c r="I25" s="22"/>
      <c r="J25" s="22"/>
      <c r="K25" s="22"/>
      <c r="L25" s="22"/>
      <c r="M25" s="22"/>
      <c r="N25" s="22"/>
      <c r="O25" s="22"/>
      <c r="P25" s="22"/>
      <c r="Q25" s="22"/>
      <c r="R25" s="22"/>
      <c r="S25" s="22"/>
      <c r="T25" s="22"/>
      <c r="U25" s="22"/>
      <c r="V25" s="214"/>
      <c r="W25" s="214"/>
      <c r="X25" s="214"/>
      <c r="Y25" s="214"/>
      <c r="Z25" s="214"/>
      <c r="AA25" s="214"/>
      <c r="AB25" s="214"/>
      <c r="AC25" s="214"/>
      <c r="AD25" s="214"/>
      <c r="AE25" s="214"/>
      <c r="AF25" s="214"/>
      <c r="AG25" s="24"/>
      <c r="AH25" s="17"/>
    </row>
  </sheetData>
  <sheetProtection password="CC3D" sheet="1" selectLockedCells="1"/>
  <mergeCells count="9">
    <mergeCell ref="B12:W12"/>
    <mergeCell ref="X12:AG12"/>
    <mergeCell ref="B13:J13"/>
    <mergeCell ref="B2:L4"/>
    <mergeCell ref="B6:AG7"/>
    <mergeCell ref="B10:W10"/>
    <mergeCell ref="X10:AG10"/>
    <mergeCell ref="B11:W11"/>
    <mergeCell ref="X11:AG11"/>
  </mergeCells>
  <dataValidations count="2">
    <dataValidation type="list" allowBlank="1" showErrorMessage="1" sqref="X10:AG10">
      <formula1>$AJ$10:$AK$10</formula1>
      <formula2>0</formula2>
    </dataValidation>
    <dataValidation type="list" allowBlank="1" showErrorMessage="1" sqref="X11:AG11">
      <formula1>$AK$6:$AK$7</formula1>
      <formula2>0</formula2>
    </dataValidation>
  </dataValidations>
  <printOptions/>
  <pageMargins left="0.75" right="0.75" top="1" bottom="1" header="0.5118055555555555" footer="0.5118055555555555"/>
  <pageSetup horizontalDpi="300" verticalDpi="300" orientation="portrait" paperSize="9" scale="97" r:id="rId1"/>
</worksheet>
</file>

<file path=xl/worksheets/sheet14.xml><?xml version="1.0" encoding="utf-8"?>
<worksheet xmlns="http://schemas.openxmlformats.org/spreadsheetml/2006/main" xmlns:r="http://schemas.openxmlformats.org/officeDocument/2006/relationships">
  <dimension ref="A1:U32"/>
  <sheetViews>
    <sheetView view="pageBreakPreview" zoomScale="115" zoomScaleSheetLayoutView="115" zoomScalePageLayoutView="0" workbookViewId="0" topLeftCell="B1">
      <selection activeCell="E5" sqref="E5"/>
    </sheetView>
  </sheetViews>
  <sheetFormatPr defaultColWidth="9.00390625" defaultRowHeight="13.5"/>
  <cols>
    <col min="1" max="1" width="9.00390625" style="0" customWidth="1"/>
    <col min="2" max="9" width="10.75390625" style="0" customWidth="1"/>
  </cols>
  <sheetData>
    <row r="1" spans="1:9" ht="22.5" customHeight="1">
      <c r="A1" s="151"/>
      <c r="B1" s="383" t="s">
        <v>513</v>
      </c>
      <c r="I1" s="152"/>
    </row>
    <row r="2" spans="1:9" ht="21" customHeight="1">
      <c r="A2" s="151"/>
      <c r="B2" s="153" t="s">
        <v>238</v>
      </c>
      <c r="I2" s="152"/>
    </row>
    <row r="3" spans="1:21" ht="24.75" customHeight="1">
      <c r="A3" s="30"/>
      <c r="B3" s="30"/>
      <c r="C3" s="30"/>
      <c r="D3" s="30"/>
      <c r="E3" s="30"/>
      <c r="F3" s="30"/>
      <c r="G3" s="30"/>
      <c r="H3" s="30"/>
      <c r="I3" s="30"/>
      <c r="J3" s="30"/>
      <c r="K3" s="30"/>
      <c r="L3" s="30"/>
      <c r="M3" s="30"/>
      <c r="N3" s="30"/>
      <c r="O3" s="30"/>
      <c r="P3" s="30"/>
      <c r="Q3" s="30"/>
      <c r="R3" s="30"/>
      <c r="S3" s="30"/>
      <c r="T3" s="30"/>
      <c r="U3" s="30"/>
    </row>
    <row r="4" spans="1:21" ht="24.75" customHeight="1">
      <c r="A4" s="30"/>
      <c r="B4" s="153" t="s">
        <v>239</v>
      </c>
      <c r="C4" s="30"/>
      <c r="D4" s="30"/>
      <c r="E4" s="30"/>
      <c r="F4" s="30"/>
      <c r="G4" s="30"/>
      <c r="H4" s="30"/>
      <c r="I4" s="30"/>
      <c r="J4" s="30"/>
      <c r="K4" s="30"/>
      <c r="L4" s="30"/>
      <c r="M4" s="30"/>
      <c r="N4" s="30"/>
      <c r="O4" s="30"/>
      <c r="P4" s="30"/>
      <c r="Q4" s="30"/>
      <c r="R4" s="30"/>
      <c r="S4" s="30"/>
      <c r="T4" s="30"/>
      <c r="U4" s="30"/>
    </row>
    <row r="5" spans="1:21" ht="24.75" customHeight="1">
      <c r="A5" s="30"/>
      <c r="B5" s="30"/>
      <c r="C5" s="30"/>
      <c r="D5" s="30"/>
      <c r="E5" s="30"/>
      <c r="F5" s="30"/>
      <c r="G5" s="30"/>
      <c r="H5" s="30"/>
      <c r="I5" s="30"/>
      <c r="J5" s="30"/>
      <c r="K5" s="30"/>
      <c r="L5" s="30"/>
      <c r="M5" s="30"/>
      <c r="N5" s="30"/>
      <c r="O5" s="30"/>
      <c r="P5" s="30"/>
      <c r="Q5" s="30"/>
      <c r="R5" s="30"/>
      <c r="S5" s="30"/>
      <c r="T5" s="30"/>
      <c r="U5" s="30"/>
    </row>
    <row r="6" spans="1:21" ht="24.75" customHeight="1">
      <c r="A6" s="30"/>
      <c r="B6" s="522" t="s">
        <v>240</v>
      </c>
      <c r="C6" s="522"/>
      <c r="D6" s="505"/>
      <c r="E6" s="505"/>
      <c r="F6" s="30"/>
      <c r="G6" s="30"/>
      <c r="H6" s="30"/>
      <c r="I6" s="30"/>
      <c r="J6" s="30"/>
      <c r="K6" s="30"/>
      <c r="L6" s="30"/>
      <c r="M6" s="30"/>
      <c r="N6" s="30"/>
      <c r="O6" s="30"/>
      <c r="P6" s="30"/>
      <c r="Q6" s="30"/>
      <c r="R6" s="30"/>
      <c r="S6" s="30"/>
      <c r="T6" s="30"/>
      <c r="U6" s="30"/>
    </row>
    <row r="7" spans="1:21" ht="24.75" customHeight="1">
      <c r="A7" s="30"/>
      <c r="B7" s="30"/>
      <c r="C7" s="30"/>
      <c r="D7" s="30"/>
      <c r="E7" s="30"/>
      <c r="F7" s="30"/>
      <c r="G7" s="30"/>
      <c r="H7" s="30"/>
      <c r="I7" s="30"/>
      <c r="J7" s="30"/>
      <c r="K7" s="30"/>
      <c r="L7" s="30"/>
      <c r="M7" s="30"/>
      <c r="N7" s="30"/>
      <c r="O7" s="30"/>
      <c r="P7" s="30"/>
      <c r="Q7" s="30"/>
      <c r="R7" s="30"/>
      <c r="S7" s="30"/>
      <c r="T7" s="30"/>
      <c r="U7" s="30"/>
    </row>
    <row r="8" spans="1:21" ht="24.75" customHeight="1">
      <c r="A8" s="30"/>
      <c r="B8" s="523" t="s">
        <v>241</v>
      </c>
      <c r="C8" s="523"/>
      <c r="D8" s="523"/>
      <c r="E8" s="523"/>
      <c r="F8" s="215" t="s">
        <v>242</v>
      </c>
      <c r="G8" s="215" t="s">
        <v>243</v>
      </c>
      <c r="H8" s="215" t="s">
        <v>244</v>
      </c>
      <c r="I8" s="215" t="s">
        <v>10</v>
      </c>
      <c r="J8" s="30"/>
      <c r="K8" s="30"/>
      <c r="L8" s="30"/>
      <c r="M8" s="30"/>
      <c r="N8" s="30"/>
      <c r="O8" s="30"/>
      <c r="P8" s="30"/>
      <c r="Q8" s="30"/>
      <c r="R8" s="30"/>
      <c r="S8" s="30"/>
      <c r="T8" s="30"/>
      <c r="U8" s="30"/>
    </row>
    <row r="9" spans="1:21" ht="24.75" customHeight="1">
      <c r="A9" s="30"/>
      <c r="B9" s="524" t="s">
        <v>245</v>
      </c>
      <c r="C9" s="524"/>
      <c r="D9" s="524"/>
      <c r="E9" s="524"/>
      <c r="F9" s="201"/>
      <c r="G9" s="201"/>
      <c r="H9" s="201"/>
      <c r="I9" s="201"/>
      <c r="J9" s="30"/>
      <c r="K9" s="30"/>
      <c r="L9" s="30"/>
      <c r="M9" s="30"/>
      <c r="N9" s="30"/>
      <c r="O9" s="30"/>
      <c r="P9" s="30"/>
      <c r="Q9" s="30"/>
      <c r="R9" s="30"/>
      <c r="S9" s="30"/>
      <c r="T9" s="30"/>
      <c r="U9" s="30"/>
    </row>
    <row r="10" spans="1:21" ht="24.75" customHeight="1">
      <c r="A10" s="30"/>
      <c r="B10" s="30"/>
      <c r="C10" s="30"/>
      <c r="D10" s="30"/>
      <c r="E10" s="30"/>
      <c r="F10" s="30"/>
      <c r="G10" s="30"/>
      <c r="H10" s="30"/>
      <c r="I10" s="30"/>
      <c r="J10" s="30"/>
      <c r="K10" s="216"/>
      <c r="L10" s="30"/>
      <c r="M10" s="30"/>
      <c r="N10" s="30"/>
      <c r="O10" s="30"/>
      <c r="P10" s="30"/>
      <c r="Q10" s="30"/>
      <c r="R10" s="30"/>
      <c r="S10" s="30"/>
      <c r="T10" s="30"/>
      <c r="U10" s="30"/>
    </row>
    <row r="11" spans="1:21" ht="24.75" customHeight="1">
      <c r="A11" s="30"/>
      <c r="B11" s="522" t="s">
        <v>246</v>
      </c>
      <c r="C11" s="522"/>
      <c r="D11" s="522"/>
      <c r="E11" s="522"/>
      <c r="F11" s="525"/>
      <c r="G11" s="525"/>
      <c r="H11" s="30"/>
      <c r="I11" s="30"/>
      <c r="J11" s="30"/>
      <c r="K11" s="217" t="s">
        <v>247</v>
      </c>
      <c r="L11" s="30"/>
      <c r="M11" s="30"/>
      <c r="N11" s="30"/>
      <c r="O11" s="30"/>
      <c r="P11" s="30"/>
      <c r="Q11" s="30"/>
      <c r="R11" s="30"/>
      <c r="S11" s="30"/>
      <c r="T11" s="30"/>
      <c r="U11" s="30"/>
    </row>
    <row r="12" spans="1:21" ht="24.75" customHeight="1">
      <c r="A12" s="30"/>
      <c r="B12" s="218"/>
      <c r="C12" s="218"/>
      <c r="D12" s="218"/>
      <c r="E12" s="218"/>
      <c r="F12" s="218"/>
      <c r="G12" s="218"/>
      <c r="H12" s="30"/>
      <c r="I12" s="30"/>
      <c r="J12" s="30"/>
      <c r="K12" s="217" t="s">
        <v>248</v>
      </c>
      <c r="L12" s="30"/>
      <c r="M12" s="30"/>
      <c r="N12" s="30"/>
      <c r="O12" s="30"/>
      <c r="P12" s="30"/>
      <c r="Q12" s="30"/>
      <c r="R12" s="30"/>
      <c r="S12" s="30"/>
      <c r="T12" s="30"/>
      <c r="U12" s="30"/>
    </row>
    <row r="13" spans="1:21" ht="24.75" customHeight="1">
      <c r="A13" s="30"/>
      <c r="B13" s="219" t="s">
        <v>249</v>
      </c>
      <c r="C13" s="218"/>
      <c r="D13" s="218"/>
      <c r="E13" s="218"/>
      <c r="F13" s="218"/>
      <c r="G13" s="218"/>
      <c r="H13" s="30"/>
      <c r="I13" s="30"/>
      <c r="J13" s="30"/>
      <c r="K13" s="30"/>
      <c r="L13" s="30"/>
      <c r="M13" s="30"/>
      <c r="N13" s="30"/>
      <c r="O13" s="30"/>
      <c r="P13" s="30"/>
      <c r="Q13" s="30"/>
      <c r="R13" s="30"/>
      <c r="S13" s="30"/>
      <c r="T13" s="30"/>
      <c r="U13" s="30"/>
    </row>
    <row r="14" spans="1:21" ht="24.75" customHeight="1">
      <c r="A14" s="30"/>
      <c r="B14" s="220" t="s">
        <v>250</v>
      </c>
      <c r="C14" s="218"/>
      <c r="D14" s="218"/>
      <c r="E14" s="218"/>
      <c r="F14" s="218"/>
      <c r="G14" s="218"/>
      <c r="H14" s="30"/>
      <c r="I14" s="30"/>
      <c r="J14" s="30"/>
      <c r="K14" s="30"/>
      <c r="L14" s="30"/>
      <c r="M14" s="30"/>
      <c r="N14" s="30"/>
      <c r="O14" s="30"/>
      <c r="P14" s="30"/>
      <c r="Q14" s="30"/>
      <c r="R14" s="30"/>
      <c r="S14" s="30"/>
      <c r="T14" s="30"/>
      <c r="U14" s="30"/>
    </row>
    <row r="15" spans="1:21" ht="24.75" customHeight="1">
      <c r="A15" s="30"/>
      <c r="B15" s="220" t="s">
        <v>251</v>
      </c>
      <c r="C15" s="218"/>
      <c r="D15" s="218"/>
      <c r="E15" s="218"/>
      <c r="F15" s="218"/>
      <c r="G15" s="218"/>
      <c r="H15" s="30"/>
      <c r="I15" s="30"/>
      <c r="J15" s="30"/>
      <c r="K15" s="30"/>
      <c r="L15" s="30"/>
      <c r="M15" s="30"/>
      <c r="N15" s="30"/>
      <c r="O15" s="30"/>
      <c r="P15" s="30"/>
      <c r="Q15" s="30"/>
      <c r="R15" s="30"/>
      <c r="S15" s="30"/>
      <c r="T15" s="30"/>
      <c r="U15" s="30"/>
    </row>
    <row r="16" spans="1:21" ht="24.75" customHeight="1">
      <c r="A16" s="30"/>
      <c r="B16" s="520"/>
      <c r="C16" s="520"/>
      <c r="D16" s="520"/>
      <c r="E16" s="520"/>
      <c r="F16" s="520"/>
      <c r="G16" s="520"/>
      <c r="H16" s="520"/>
      <c r="I16" s="520"/>
      <c r="J16" s="30"/>
      <c r="K16" s="30"/>
      <c r="L16" s="30"/>
      <c r="M16" s="30"/>
      <c r="N16" s="30"/>
      <c r="O16" s="30"/>
      <c r="P16" s="30"/>
      <c r="Q16" s="30"/>
      <c r="R16" s="30"/>
      <c r="S16" s="30"/>
      <c r="T16" s="30"/>
      <c r="U16" s="30"/>
    </row>
    <row r="17" spans="1:21" ht="24.75" customHeight="1">
      <c r="A17" s="30"/>
      <c r="B17" s="520"/>
      <c r="C17" s="520"/>
      <c r="D17" s="520"/>
      <c r="E17" s="520"/>
      <c r="F17" s="520"/>
      <c r="G17" s="520"/>
      <c r="H17" s="520"/>
      <c r="I17" s="520"/>
      <c r="J17" s="30"/>
      <c r="K17" s="30"/>
      <c r="L17" s="30"/>
      <c r="M17" s="30"/>
      <c r="N17" s="30"/>
      <c r="O17" s="30"/>
      <c r="P17" s="30"/>
      <c r="Q17" s="30"/>
      <c r="R17" s="30"/>
      <c r="S17" s="30"/>
      <c r="T17" s="30"/>
      <c r="U17" s="30"/>
    </row>
    <row r="18" spans="1:21" ht="24.75" customHeight="1">
      <c r="A18" s="30"/>
      <c r="B18" s="520"/>
      <c r="C18" s="520"/>
      <c r="D18" s="520"/>
      <c r="E18" s="520"/>
      <c r="F18" s="520"/>
      <c r="G18" s="520"/>
      <c r="H18" s="520"/>
      <c r="I18" s="520"/>
      <c r="J18" s="30"/>
      <c r="K18" s="30"/>
      <c r="L18" s="30"/>
      <c r="M18" s="30"/>
      <c r="N18" s="30"/>
      <c r="O18" s="30"/>
      <c r="P18" s="30"/>
      <c r="Q18" s="30"/>
      <c r="R18" s="30"/>
      <c r="S18" s="30"/>
      <c r="T18" s="30"/>
      <c r="U18" s="30"/>
    </row>
    <row r="19" spans="1:21" ht="24.75" customHeight="1">
      <c r="A19" s="30"/>
      <c r="B19" s="520"/>
      <c r="C19" s="520"/>
      <c r="D19" s="520"/>
      <c r="E19" s="520"/>
      <c r="F19" s="520"/>
      <c r="G19" s="520"/>
      <c r="H19" s="520"/>
      <c r="I19" s="520"/>
      <c r="J19" s="30"/>
      <c r="K19" s="30"/>
      <c r="L19" s="30"/>
      <c r="M19" s="30"/>
      <c r="N19" s="30"/>
      <c r="O19" s="30"/>
      <c r="P19" s="30"/>
      <c r="Q19" s="30"/>
      <c r="R19" s="30"/>
      <c r="S19" s="30"/>
      <c r="T19" s="30"/>
      <c r="U19" s="30"/>
    </row>
    <row r="20" spans="1:21" ht="24.75" customHeight="1">
      <c r="A20" s="30"/>
      <c r="B20" s="218"/>
      <c r="C20" s="218"/>
      <c r="D20" s="218"/>
      <c r="E20" s="218"/>
      <c r="F20" s="218"/>
      <c r="G20" s="218"/>
      <c r="H20" s="30"/>
      <c r="I20" s="30"/>
      <c r="J20" s="30"/>
      <c r="K20" s="30"/>
      <c r="L20" s="30"/>
      <c r="M20" s="30"/>
      <c r="N20" s="30"/>
      <c r="O20" s="30"/>
      <c r="P20" s="30"/>
      <c r="Q20" s="30"/>
      <c r="R20" s="30"/>
      <c r="S20" s="30"/>
      <c r="T20" s="30"/>
      <c r="U20" s="30"/>
    </row>
    <row r="21" spans="1:21" ht="24.75" customHeight="1">
      <c r="A21" s="30"/>
      <c r="B21" s="220" t="s">
        <v>252</v>
      </c>
      <c r="C21" s="218"/>
      <c r="D21" s="218"/>
      <c r="E21" s="218"/>
      <c r="F21" s="218"/>
      <c r="G21" s="218"/>
      <c r="H21" s="30"/>
      <c r="I21" s="30"/>
      <c r="J21" s="30"/>
      <c r="K21" s="30"/>
      <c r="L21" s="30"/>
      <c r="M21" s="30"/>
      <c r="N21" s="30"/>
      <c r="O21" s="30"/>
      <c r="P21" s="30"/>
      <c r="Q21" s="30"/>
      <c r="R21" s="30"/>
      <c r="S21" s="30"/>
      <c r="T21" s="30"/>
      <c r="U21" s="30"/>
    </row>
    <row r="22" spans="1:21" ht="24.75" customHeight="1">
      <c r="A22" s="30"/>
      <c r="B22" s="521" t="s">
        <v>253</v>
      </c>
      <c r="C22" s="521"/>
      <c r="D22" s="521"/>
      <c r="E22" s="521"/>
      <c r="F22" s="521"/>
      <c r="G22" s="521"/>
      <c r="H22" s="521"/>
      <c r="I22" s="521"/>
      <c r="J22" s="30"/>
      <c r="K22" s="30"/>
      <c r="L22" s="30"/>
      <c r="M22" s="30"/>
      <c r="N22" s="30"/>
      <c r="O22" s="30"/>
      <c r="P22" s="30"/>
      <c r="Q22" s="30"/>
      <c r="R22" s="30"/>
      <c r="S22" s="30"/>
      <c r="T22" s="30"/>
      <c r="U22" s="30"/>
    </row>
    <row r="23" spans="1:21" ht="24.75" customHeight="1">
      <c r="A23" s="30"/>
      <c r="B23" s="521"/>
      <c r="C23" s="521"/>
      <c r="D23" s="521"/>
      <c r="E23" s="521"/>
      <c r="F23" s="521"/>
      <c r="G23" s="521"/>
      <c r="H23" s="521"/>
      <c r="I23" s="521"/>
      <c r="J23" s="30"/>
      <c r="K23" s="30"/>
      <c r="L23" s="30"/>
      <c r="M23" s="30"/>
      <c r="N23" s="30"/>
      <c r="O23" s="30"/>
      <c r="P23" s="30"/>
      <c r="Q23" s="30"/>
      <c r="R23" s="30"/>
      <c r="S23" s="30"/>
      <c r="T23" s="30"/>
      <c r="U23" s="30"/>
    </row>
    <row r="24" spans="1:21" ht="24.75" customHeight="1">
      <c r="A24" s="30"/>
      <c r="B24" s="521"/>
      <c r="C24" s="521"/>
      <c r="D24" s="521"/>
      <c r="E24" s="521"/>
      <c r="F24" s="521"/>
      <c r="G24" s="521"/>
      <c r="H24" s="521"/>
      <c r="I24" s="521"/>
      <c r="J24" s="30"/>
      <c r="K24" s="30"/>
      <c r="L24" s="30"/>
      <c r="M24" s="30"/>
      <c r="N24" s="30"/>
      <c r="O24" s="30"/>
      <c r="P24" s="30"/>
      <c r="Q24" s="30"/>
      <c r="R24" s="30"/>
      <c r="S24" s="30"/>
      <c r="T24" s="30"/>
      <c r="U24" s="30"/>
    </row>
    <row r="25" spans="1:21" ht="24.75" customHeight="1">
      <c r="A25" s="30"/>
      <c r="B25" s="521"/>
      <c r="C25" s="521"/>
      <c r="D25" s="521"/>
      <c r="E25" s="521"/>
      <c r="F25" s="521"/>
      <c r="G25" s="521"/>
      <c r="H25" s="521"/>
      <c r="I25" s="521"/>
      <c r="J25" s="30"/>
      <c r="K25" s="30"/>
      <c r="L25" s="30"/>
      <c r="M25" s="30"/>
      <c r="N25" s="30"/>
      <c r="O25" s="30"/>
      <c r="P25" s="30"/>
      <c r="Q25" s="30"/>
      <c r="R25" s="30"/>
      <c r="S25" s="30"/>
      <c r="T25" s="30"/>
      <c r="U25" s="30"/>
    </row>
    <row r="26" spans="1:21" ht="24.75" customHeight="1">
      <c r="A26" s="30"/>
      <c r="B26" s="521"/>
      <c r="C26" s="521"/>
      <c r="D26" s="521"/>
      <c r="E26" s="521"/>
      <c r="F26" s="521"/>
      <c r="G26" s="521"/>
      <c r="H26" s="521"/>
      <c r="I26" s="521"/>
      <c r="J26" s="30"/>
      <c r="K26" s="30"/>
      <c r="L26" s="30"/>
      <c r="M26" s="30"/>
      <c r="N26" s="30"/>
      <c r="O26" s="30"/>
      <c r="P26" s="30"/>
      <c r="Q26" s="30"/>
      <c r="R26" s="30"/>
      <c r="S26" s="30"/>
      <c r="T26" s="30"/>
      <c r="U26" s="30"/>
    </row>
    <row r="27" spans="1:21" ht="24.75" customHeight="1">
      <c r="A27" s="30"/>
      <c r="B27" s="30"/>
      <c r="C27" s="30"/>
      <c r="D27" s="30"/>
      <c r="E27" s="30"/>
      <c r="F27" s="30"/>
      <c r="G27" s="30"/>
      <c r="H27" s="30"/>
      <c r="I27" s="30"/>
      <c r="J27" s="30"/>
      <c r="K27" s="30"/>
      <c r="L27" s="30"/>
      <c r="M27" s="30"/>
      <c r="N27" s="30"/>
      <c r="O27" s="30"/>
      <c r="P27" s="30"/>
      <c r="Q27" s="30"/>
      <c r="R27" s="30"/>
      <c r="S27" s="30"/>
      <c r="T27" s="30"/>
      <c r="U27" s="30"/>
    </row>
    <row r="28" spans="1:21" ht="24.75" customHeight="1">
      <c r="A28" s="30"/>
      <c r="B28" s="220" t="s">
        <v>254</v>
      </c>
      <c r="C28" s="218"/>
      <c r="D28" s="218"/>
      <c r="E28" s="218"/>
      <c r="F28" s="218"/>
      <c r="G28" s="218"/>
      <c r="H28" s="30"/>
      <c r="I28" s="30"/>
      <c r="J28" s="30"/>
      <c r="K28" s="30"/>
      <c r="L28" s="30"/>
      <c r="M28" s="30"/>
      <c r="N28" s="30"/>
      <c r="O28" s="30"/>
      <c r="P28" s="30"/>
      <c r="Q28" s="30"/>
      <c r="R28" s="30"/>
      <c r="S28" s="30"/>
      <c r="T28" s="30"/>
      <c r="U28" s="30"/>
    </row>
    <row r="29" spans="1:21" ht="24.75" customHeight="1">
      <c r="A29" s="30"/>
      <c r="B29" s="520"/>
      <c r="C29" s="520"/>
      <c r="D29" s="520"/>
      <c r="E29" s="520"/>
      <c r="F29" s="520"/>
      <c r="G29" s="520"/>
      <c r="H29" s="520"/>
      <c r="I29" s="520"/>
      <c r="J29" s="30"/>
      <c r="K29" s="30"/>
      <c r="L29" s="30"/>
      <c r="M29" s="30"/>
      <c r="N29" s="30"/>
      <c r="O29" s="30"/>
      <c r="P29" s="30"/>
      <c r="Q29" s="30"/>
      <c r="R29" s="30"/>
      <c r="S29" s="30"/>
      <c r="T29" s="30"/>
      <c r="U29" s="30"/>
    </row>
    <row r="30" spans="1:21" ht="24.75" customHeight="1">
      <c r="A30" s="30"/>
      <c r="B30" s="520"/>
      <c r="C30" s="520"/>
      <c r="D30" s="520"/>
      <c r="E30" s="520"/>
      <c r="F30" s="520"/>
      <c r="G30" s="520"/>
      <c r="H30" s="520"/>
      <c r="I30" s="520"/>
      <c r="J30" s="30"/>
      <c r="K30" s="30"/>
      <c r="L30" s="30"/>
      <c r="M30" s="30"/>
      <c r="N30" s="30"/>
      <c r="O30" s="30"/>
      <c r="P30" s="30"/>
      <c r="Q30" s="30"/>
      <c r="R30" s="30"/>
      <c r="S30" s="30"/>
      <c r="T30" s="30"/>
      <c r="U30" s="30"/>
    </row>
    <row r="31" spans="1:21" ht="24.75" customHeight="1">
      <c r="A31" s="30"/>
      <c r="B31" s="520"/>
      <c r="C31" s="520"/>
      <c r="D31" s="520"/>
      <c r="E31" s="520"/>
      <c r="F31" s="520"/>
      <c r="G31" s="520"/>
      <c r="H31" s="520"/>
      <c r="I31" s="520"/>
      <c r="J31" s="30"/>
      <c r="K31" s="30"/>
      <c r="L31" s="30"/>
      <c r="M31" s="30"/>
      <c r="N31" s="30"/>
      <c r="O31" s="30"/>
      <c r="P31" s="30"/>
      <c r="Q31" s="30"/>
      <c r="R31" s="30"/>
      <c r="S31" s="30"/>
      <c r="T31" s="30"/>
      <c r="U31" s="30"/>
    </row>
    <row r="32" spans="1:21" ht="24.75" customHeight="1">
      <c r="A32" s="30"/>
      <c r="B32" s="520"/>
      <c r="C32" s="520"/>
      <c r="D32" s="520"/>
      <c r="E32" s="520"/>
      <c r="F32" s="520"/>
      <c r="G32" s="520"/>
      <c r="H32" s="520"/>
      <c r="I32" s="520"/>
      <c r="J32" s="30"/>
      <c r="K32" s="30"/>
      <c r="L32" s="30"/>
      <c r="M32" s="30"/>
      <c r="N32" s="30"/>
      <c r="O32" s="30"/>
      <c r="P32" s="30"/>
      <c r="Q32" s="30"/>
      <c r="R32" s="30"/>
      <c r="S32" s="30"/>
      <c r="T32" s="30"/>
      <c r="U32" s="30"/>
    </row>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sheetData>
  <sheetProtection selectLockedCells="1" selectUnlockedCells="1"/>
  <mergeCells count="9">
    <mergeCell ref="B16:I19"/>
    <mergeCell ref="B22:I26"/>
    <mergeCell ref="B29:I32"/>
    <mergeCell ref="B6:C6"/>
    <mergeCell ref="D6:E6"/>
    <mergeCell ref="B8:E8"/>
    <mergeCell ref="B9:E9"/>
    <mergeCell ref="B11:E11"/>
    <mergeCell ref="F11:G11"/>
  </mergeCells>
  <dataValidations count="1">
    <dataValidation type="list" allowBlank="1" showErrorMessage="1" sqref="F11:G11">
      <formula1>$K$11:$K$12</formula1>
      <formula2>0</formula2>
    </dataValidation>
  </dataValidations>
  <printOptions horizontalCentered="1"/>
  <pageMargins left="0.7083333333333334" right="0.7083333333333334" top="0.7479166666666667" bottom="0.7479166666666667" header="0.5118055555555555" footer="0.5118055555555555"/>
  <pageSetup horizontalDpi="300" verticalDpi="300" orientation="portrait" paperSize="9" scale="98" r:id="rId2"/>
  <drawing r:id="rId1"/>
</worksheet>
</file>

<file path=xl/worksheets/sheet15.xml><?xml version="1.0" encoding="utf-8"?>
<worksheet xmlns="http://schemas.openxmlformats.org/spreadsheetml/2006/main" xmlns:r="http://schemas.openxmlformats.org/officeDocument/2006/relationships">
  <dimension ref="B2:AM23"/>
  <sheetViews>
    <sheetView view="pageBreakPreview" zoomScale="115" zoomScaleSheetLayoutView="115"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16384" width="9.00390625" style="1" customWidth="1"/>
  </cols>
  <sheetData>
    <row r="2" spans="2:11" ht="13.5" customHeight="1">
      <c r="B2" s="451" t="s">
        <v>514</v>
      </c>
      <c r="C2" s="440"/>
      <c r="D2" s="440"/>
      <c r="E2" s="440"/>
      <c r="F2" s="440"/>
      <c r="G2" s="440"/>
      <c r="H2" s="440"/>
      <c r="I2" s="440"/>
      <c r="J2" s="440"/>
      <c r="K2" s="440"/>
    </row>
    <row r="3" spans="2:33" ht="13.5" customHeight="1">
      <c r="B3" s="440"/>
      <c r="C3" s="440"/>
      <c r="D3" s="440"/>
      <c r="E3" s="440"/>
      <c r="F3" s="440"/>
      <c r="G3" s="440"/>
      <c r="H3" s="440"/>
      <c r="I3" s="440"/>
      <c r="J3" s="440"/>
      <c r="K3" s="440"/>
      <c r="R3" s="381" t="s">
        <v>183</v>
      </c>
      <c r="S3" s="7"/>
      <c r="T3" s="7"/>
      <c r="U3" s="7"/>
      <c r="V3" s="7"/>
      <c r="W3" s="7"/>
      <c r="X3" s="7"/>
      <c r="Y3" s="7"/>
      <c r="Z3" s="7"/>
      <c r="AA3" s="7"/>
      <c r="AB3" s="7"/>
      <c r="AC3" s="7"/>
      <c r="AD3" s="7"/>
      <c r="AE3" s="7"/>
      <c r="AF3" s="7"/>
      <c r="AG3" s="8"/>
    </row>
    <row r="4" spans="2:33" ht="13.5" customHeight="1">
      <c r="B4" s="440"/>
      <c r="C4" s="440"/>
      <c r="D4" s="440"/>
      <c r="E4" s="440"/>
      <c r="F4" s="440"/>
      <c r="G4" s="440"/>
      <c r="H4" s="440"/>
      <c r="I4" s="440"/>
      <c r="J4" s="440"/>
      <c r="K4" s="440"/>
      <c r="R4" s="396" t="s">
        <v>255</v>
      </c>
      <c r="S4" s="2"/>
      <c r="T4" s="2"/>
      <c r="U4" s="2"/>
      <c r="V4" s="2"/>
      <c r="W4" s="2"/>
      <c r="X4" s="2"/>
      <c r="Y4" s="2"/>
      <c r="Z4" s="2"/>
      <c r="AA4" s="2"/>
      <c r="AB4" s="2"/>
      <c r="AC4" s="10"/>
      <c r="AD4" s="10"/>
      <c r="AE4" s="10"/>
      <c r="AF4" s="10"/>
      <c r="AG4" s="11"/>
    </row>
    <row r="5" spans="22:32" ht="12.75">
      <c r="V5" s="221"/>
      <c r="W5" s="7"/>
      <c r="X5" s="7"/>
      <c r="Y5" s="7"/>
      <c r="Z5" s="7"/>
      <c r="AA5" s="7"/>
      <c r="AB5" s="7"/>
      <c r="AC5" s="2"/>
      <c r="AD5" s="2"/>
      <c r="AE5" s="2"/>
      <c r="AF5" s="2"/>
    </row>
    <row r="6" spans="2:33" ht="13.5" customHeight="1">
      <c r="B6" s="441" t="s">
        <v>42</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256</v>
      </c>
    </row>
    <row r="11" spans="2:33" ht="66" customHeight="1">
      <c r="B11" s="518" t="s">
        <v>257</v>
      </c>
      <c r="C11" s="518"/>
      <c r="D11" s="518"/>
      <c r="E11" s="518"/>
      <c r="F11" s="518"/>
      <c r="G11" s="518"/>
      <c r="H11" s="518"/>
      <c r="I11" s="518"/>
      <c r="J11" s="518"/>
      <c r="K11" s="518"/>
      <c r="L11" s="518"/>
      <c r="M11" s="518"/>
      <c r="N11" s="518"/>
      <c r="O11" s="518"/>
      <c r="P11" s="518"/>
      <c r="Q11" s="518"/>
      <c r="R11" s="518"/>
      <c r="S11" s="518"/>
      <c r="T11" s="518"/>
      <c r="U11" s="518"/>
      <c r="V11" s="518"/>
      <c r="W11" s="518"/>
      <c r="X11" s="527"/>
      <c r="Y11" s="527"/>
      <c r="Z11" s="527"/>
      <c r="AA11" s="527"/>
      <c r="AB11" s="527"/>
      <c r="AC11" s="527"/>
      <c r="AD11" s="527"/>
      <c r="AE11" s="527"/>
      <c r="AF11" s="527"/>
      <c r="AG11" s="527"/>
    </row>
    <row r="12" spans="2:39" ht="40.5" customHeight="1">
      <c r="B12" s="482" t="s">
        <v>116</v>
      </c>
      <c r="C12" s="482"/>
      <c r="D12" s="482"/>
      <c r="E12" s="482"/>
      <c r="F12" s="482"/>
      <c r="G12" s="482"/>
      <c r="H12" s="482"/>
      <c r="I12" s="482"/>
      <c r="J12" s="482"/>
      <c r="K12" s="482"/>
      <c r="L12" s="482"/>
      <c r="M12" s="482"/>
      <c r="N12" s="482"/>
      <c r="O12" s="482"/>
      <c r="P12" s="482"/>
      <c r="Q12" s="482"/>
      <c r="R12" s="482"/>
      <c r="S12" s="482"/>
      <c r="T12" s="482"/>
      <c r="U12" s="482"/>
      <c r="V12" s="482"/>
      <c r="W12" s="482"/>
      <c r="X12" s="483" t="str">
        <f>IF(X11="策定した上で実施している。","算定可","算定不可")</f>
        <v>算定不可</v>
      </c>
      <c r="Y12" s="483"/>
      <c r="Z12" s="483"/>
      <c r="AA12" s="483"/>
      <c r="AB12" s="483"/>
      <c r="AC12" s="483"/>
      <c r="AD12" s="483"/>
      <c r="AE12" s="483"/>
      <c r="AF12" s="483"/>
      <c r="AG12" s="483"/>
      <c r="AI12" s="12"/>
      <c r="AJ12" s="222" t="s">
        <v>258</v>
      </c>
      <c r="AK12" s="12"/>
      <c r="AL12" s="12"/>
      <c r="AM12" s="12"/>
    </row>
    <row r="13" spans="2:39" ht="40.5" customHeight="1">
      <c r="B13" s="484" t="s">
        <v>146</v>
      </c>
      <c r="C13" s="484"/>
      <c r="D13" s="484"/>
      <c r="E13" s="484"/>
      <c r="F13" s="484"/>
      <c r="G13" s="484"/>
      <c r="H13" s="484"/>
      <c r="I13" s="484"/>
      <c r="J13" s="484"/>
      <c r="K13" s="484"/>
      <c r="L13" s="484"/>
      <c r="M13" s="484"/>
      <c r="N13" s="484"/>
      <c r="O13" s="484"/>
      <c r="P13" s="484"/>
      <c r="Q13" s="484"/>
      <c r="R13" s="484"/>
      <c r="S13" s="484"/>
      <c r="T13" s="484"/>
      <c r="U13" s="484"/>
      <c r="V13" s="484"/>
      <c r="W13" s="484"/>
      <c r="X13" s="148"/>
      <c r="Y13" s="149"/>
      <c r="Z13" s="149"/>
      <c r="AA13" s="149"/>
      <c r="AB13" s="149"/>
      <c r="AC13" s="149">
        <f>IF(X12="算定可",3,0)</f>
        <v>0</v>
      </c>
      <c r="AD13" s="149"/>
      <c r="AE13" s="149"/>
      <c r="AF13" s="149"/>
      <c r="AG13" s="150"/>
      <c r="AI13" s="12"/>
      <c r="AJ13" s="223" t="s">
        <v>259</v>
      </c>
      <c r="AK13" s="12"/>
      <c r="AL13" s="12"/>
      <c r="AM13" s="12"/>
    </row>
    <row r="14" ht="7.5" customHeight="1"/>
    <row r="15" ht="13.5">
      <c r="B15" s="6" t="s">
        <v>5</v>
      </c>
    </row>
    <row r="16" spans="3:5" ht="13.5">
      <c r="C16" s="1" t="s">
        <v>6</v>
      </c>
      <c r="E16" s="6" t="s">
        <v>7</v>
      </c>
    </row>
    <row r="17" spans="3:5" ht="13.5">
      <c r="C17" s="1" t="s">
        <v>6</v>
      </c>
      <c r="E17" s="6" t="s">
        <v>260</v>
      </c>
    </row>
    <row r="18" spans="5:28" ht="12.75">
      <c r="E18" s="526" t="s">
        <v>261</v>
      </c>
      <c r="F18" s="526"/>
      <c r="G18" s="526"/>
      <c r="H18" s="526"/>
      <c r="I18" s="526"/>
      <c r="J18" s="526"/>
      <c r="K18" s="526"/>
      <c r="L18" s="526"/>
      <c r="M18" s="526"/>
      <c r="N18" s="526"/>
      <c r="O18" s="526"/>
      <c r="P18" s="526"/>
      <c r="Q18" s="526"/>
      <c r="R18" s="526"/>
      <c r="S18" s="526"/>
      <c r="T18" s="526"/>
      <c r="U18" s="526"/>
      <c r="V18" s="526"/>
      <c r="W18" s="526"/>
      <c r="X18" s="526"/>
      <c r="Y18" s="526"/>
      <c r="Z18" s="526"/>
      <c r="AA18" s="526"/>
      <c r="AB18" s="526"/>
    </row>
    <row r="19" spans="5:27" ht="6.75" customHeight="1">
      <c r="E19" s="224"/>
      <c r="F19" s="81"/>
      <c r="G19" s="81"/>
      <c r="H19" s="81"/>
      <c r="I19" s="81"/>
      <c r="J19" s="81"/>
      <c r="K19" s="81"/>
      <c r="L19" s="81"/>
      <c r="M19" s="81"/>
      <c r="N19" s="81"/>
      <c r="O19" s="81"/>
      <c r="P19" s="81"/>
      <c r="Q19" s="81"/>
      <c r="R19" s="81"/>
      <c r="S19" s="81"/>
      <c r="T19" s="81"/>
      <c r="U19" s="81"/>
      <c r="V19" s="81"/>
      <c r="W19" s="81"/>
      <c r="X19" s="81"/>
      <c r="Y19" s="81"/>
      <c r="Z19" s="81"/>
      <c r="AA19" s="81"/>
    </row>
    <row r="21" spans="2:34" ht="30" customHeight="1">
      <c r="B21" s="18" t="s">
        <v>235</v>
      </c>
      <c r="C21" s="19"/>
      <c r="D21" s="19"/>
      <c r="E21" s="19"/>
      <c r="F21" s="19"/>
      <c r="G21" s="19"/>
      <c r="H21" s="19"/>
      <c r="I21" s="19"/>
      <c r="J21" s="19"/>
      <c r="K21" s="19"/>
      <c r="L21" s="19"/>
      <c r="M21" s="19"/>
      <c r="N21" s="19"/>
      <c r="O21" s="19"/>
      <c r="P21" s="19"/>
      <c r="Q21" s="19"/>
      <c r="R21" s="19"/>
      <c r="S21" s="19"/>
      <c r="T21" s="19"/>
      <c r="U21" s="19"/>
      <c r="V21" s="211"/>
      <c r="W21" s="211"/>
      <c r="X21" s="211"/>
      <c r="Y21" s="211"/>
      <c r="Z21" s="211"/>
      <c r="AA21" s="211"/>
      <c r="AB21" s="211"/>
      <c r="AC21" s="211"/>
      <c r="AD21" s="211"/>
      <c r="AE21" s="211"/>
      <c r="AF21" s="211"/>
      <c r="AG21" s="20"/>
      <c r="AH21" s="17"/>
    </row>
    <row r="22" spans="2:34" ht="30" customHeight="1">
      <c r="B22" s="212"/>
      <c r="C22" s="34" t="s">
        <v>9</v>
      </c>
      <c r="D22" s="33"/>
      <c r="E22" s="34" t="s">
        <v>262</v>
      </c>
      <c r="F22" s="33"/>
      <c r="G22" s="33"/>
      <c r="H22" s="33"/>
      <c r="I22" s="33"/>
      <c r="J22" s="33"/>
      <c r="K22" s="33"/>
      <c r="L22" s="33"/>
      <c r="M22" s="33"/>
      <c r="N22" s="33"/>
      <c r="O22" s="33"/>
      <c r="P22" s="33"/>
      <c r="Q22" s="33"/>
      <c r="R22" s="33"/>
      <c r="S22" s="33"/>
      <c r="T22" s="33"/>
      <c r="U22" s="33"/>
      <c r="V22" s="213"/>
      <c r="W22" s="213"/>
      <c r="X22" s="213"/>
      <c r="Y22" s="213"/>
      <c r="Z22" s="213"/>
      <c r="AA22" s="213"/>
      <c r="AB22" s="213"/>
      <c r="AC22" s="213"/>
      <c r="AD22" s="213"/>
      <c r="AE22" s="213"/>
      <c r="AF22" s="213"/>
      <c r="AG22" s="35"/>
      <c r="AH22" s="17"/>
    </row>
    <row r="23" spans="2:34" ht="30" customHeight="1">
      <c r="B23" s="21"/>
      <c r="C23" s="23" t="s">
        <v>9</v>
      </c>
      <c r="D23" s="22"/>
      <c r="E23" s="23" t="s">
        <v>263</v>
      </c>
      <c r="F23" s="22"/>
      <c r="G23" s="22"/>
      <c r="H23" s="22"/>
      <c r="I23" s="22"/>
      <c r="J23" s="22"/>
      <c r="K23" s="22"/>
      <c r="L23" s="22"/>
      <c r="M23" s="22"/>
      <c r="N23" s="22"/>
      <c r="O23" s="22"/>
      <c r="P23" s="22"/>
      <c r="Q23" s="22"/>
      <c r="R23" s="22"/>
      <c r="S23" s="22"/>
      <c r="T23" s="22"/>
      <c r="U23" s="22"/>
      <c r="V23" s="214"/>
      <c r="W23" s="214"/>
      <c r="X23" s="214"/>
      <c r="Y23" s="214"/>
      <c r="Z23" s="214"/>
      <c r="AA23" s="214"/>
      <c r="AB23" s="214"/>
      <c r="AC23" s="214"/>
      <c r="AD23" s="214"/>
      <c r="AE23" s="214"/>
      <c r="AF23" s="214"/>
      <c r="AG23" s="24"/>
      <c r="AH23" s="17"/>
    </row>
  </sheetData>
  <sheetProtection password="CC3D" sheet="1" selectLockedCells="1"/>
  <mergeCells count="8">
    <mergeCell ref="B13:W13"/>
    <mergeCell ref="E18:AB18"/>
    <mergeCell ref="B2:K4"/>
    <mergeCell ref="B6:AG7"/>
    <mergeCell ref="B11:W11"/>
    <mergeCell ref="X11:AG11"/>
    <mergeCell ref="B12:W12"/>
    <mergeCell ref="X12:AG12"/>
  </mergeCells>
  <dataValidations count="1">
    <dataValidation type="list" allowBlank="1" showErrorMessage="1" sqref="X11:AG11">
      <formula1>$AJ$12:$AJ$13</formula1>
      <formula2>0</formula2>
    </dataValidation>
  </dataValidations>
  <printOptions/>
  <pageMargins left="0.75" right="0.75" top="1" bottom="1" header="0.5118055555555555" footer="0.511805555555555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U20"/>
  <sheetViews>
    <sheetView view="pageBreakPreview" zoomScaleSheetLayoutView="100" zoomScalePageLayoutView="0" workbookViewId="0" topLeftCell="A1">
      <selection activeCell="I5" sqref="I5"/>
    </sheetView>
  </sheetViews>
  <sheetFormatPr defaultColWidth="9.00390625" defaultRowHeight="13.5"/>
  <cols>
    <col min="1" max="1" width="5.50390625" style="0" customWidth="1"/>
    <col min="2" max="9" width="10.75390625" style="0" customWidth="1"/>
  </cols>
  <sheetData>
    <row r="1" spans="1:9" ht="22.5" customHeight="1">
      <c r="A1" s="151"/>
      <c r="B1" s="383" t="s">
        <v>515</v>
      </c>
      <c r="I1" s="152"/>
    </row>
    <row r="2" spans="1:9" ht="21" customHeight="1">
      <c r="A2" s="151"/>
      <c r="B2" s="153" t="s">
        <v>264</v>
      </c>
      <c r="I2" s="152"/>
    </row>
    <row r="3" spans="1:21" ht="24.75" customHeight="1">
      <c r="A3" s="30"/>
      <c r="B3" s="30"/>
      <c r="C3" s="30"/>
      <c r="D3" s="30"/>
      <c r="E3" s="30"/>
      <c r="F3" s="30"/>
      <c r="G3" s="30"/>
      <c r="H3" s="30"/>
      <c r="I3" s="30"/>
      <c r="J3" s="30"/>
      <c r="K3" s="30"/>
      <c r="L3" s="30"/>
      <c r="M3" s="30"/>
      <c r="N3" s="30"/>
      <c r="O3" s="30"/>
      <c r="P3" s="30"/>
      <c r="Q3" s="30"/>
      <c r="R3" s="30"/>
      <c r="S3" s="30"/>
      <c r="T3" s="30"/>
      <c r="U3" s="30"/>
    </row>
    <row r="4" spans="1:21" ht="24.75" customHeight="1">
      <c r="A4" s="30"/>
      <c r="B4" s="225" t="s">
        <v>265</v>
      </c>
      <c r="C4" s="30"/>
      <c r="D4" s="30"/>
      <c r="E4" s="30"/>
      <c r="F4" s="30"/>
      <c r="G4" s="30"/>
      <c r="H4" s="30"/>
      <c r="I4" s="30"/>
      <c r="J4" s="30"/>
      <c r="K4" s="30"/>
      <c r="L4" s="30"/>
      <c r="M4" s="30"/>
      <c r="N4" s="30"/>
      <c r="O4" s="30"/>
      <c r="P4" s="30"/>
      <c r="Q4" s="30"/>
      <c r="R4" s="30"/>
      <c r="S4" s="30"/>
      <c r="T4" s="30"/>
      <c r="U4" s="30"/>
    </row>
    <row r="5" spans="1:21" ht="24.75" customHeight="1">
      <c r="A5" s="30"/>
      <c r="B5" s="30"/>
      <c r="C5" s="30"/>
      <c r="D5" s="30"/>
      <c r="E5" s="30"/>
      <c r="F5" s="30"/>
      <c r="G5" s="30"/>
      <c r="H5" s="30"/>
      <c r="I5" s="30"/>
      <c r="J5" s="30"/>
      <c r="K5" s="30"/>
      <c r="L5" s="30"/>
      <c r="M5" s="30"/>
      <c r="N5" s="30"/>
      <c r="O5" s="30"/>
      <c r="P5" s="30"/>
      <c r="Q5" s="30"/>
      <c r="R5" s="30"/>
      <c r="S5" s="30"/>
      <c r="T5" s="30"/>
      <c r="U5" s="30"/>
    </row>
    <row r="6" spans="1:21" ht="24.75" customHeight="1">
      <c r="A6" s="30"/>
      <c r="B6" s="522" t="s">
        <v>266</v>
      </c>
      <c r="C6" s="522"/>
      <c r="D6" s="505"/>
      <c r="E6" s="505"/>
      <c r="F6" s="30"/>
      <c r="G6" s="30"/>
      <c r="H6" s="30"/>
      <c r="I6" s="30"/>
      <c r="J6" s="30"/>
      <c r="K6" s="30"/>
      <c r="L6" s="30"/>
      <c r="M6" s="30"/>
      <c r="N6" s="30"/>
      <c r="O6" s="30"/>
      <c r="P6" s="30"/>
      <c r="Q6" s="30"/>
      <c r="R6" s="30"/>
      <c r="S6" s="30"/>
      <c r="T6" s="30"/>
      <c r="U6" s="30"/>
    </row>
    <row r="7" spans="1:21" ht="24.75" customHeight="1">
      <c r="A7" s="30"/>
      <c r="B7" s="30"/>
      <c r="C7" s="30"/>
      <c r="D7" s="30"/>
      <c r="E7" s="30"/>
      <c r="F7" s="30"/>
      <c r="G7" s="30"/>
      <c r="H7" s="30"/>
      <c r="I7" s="30"/>
      <c r="J7" s="30"/>
      <c r="K7" s="30"/>
      <c r="L7" s="30"/>
      <c r="M7" s="30"/>
      <c r="N7" s="30"/>
      <c r="O7" s="30"/>
      <c r="P7" s="30"/>
      <c r="Q7" s="30"/>
      <c r="R7" s="30"/>
      <c r="S7" s="30"/>
      <c r="T7" s="30"/>
      <c r="U7" s="30"/>
    </row>
    <row r="8" spans="1:21" ht="24.75" customHeight="1">
      <c r="A8" s="30"/>
      <c r="B8" s="523" t="s">
        <v>267</v>
      </c>
      <c r="C8" s="523"/>
      <c r="D8" s="523"/>
      <c r="E8" s="523"/>
      <c r="F8" s="215" t="s">
        <v>242</v>
      </c>
      <c r="G8" s="215" t="s">
        <v>243</v>
      </c>
      <c r="H8" s="215" t="s">
        <v>244</v>
      </c>
      <c r="I8" s="215" t="s">
        <v>10</v>
      </c>
      <c r="J8" s="30"/>
      <c r="K8" s="30"/>
      <c r="L8" s="30"/>
      <c r="M8" s="30"/>
      <c r="N8" s="30"/>
      <c r="O8" s="30"/>
      <c r="P8" s="30"/>
      <c r="Q8" s="30"/>
      <c r="R8" s="30"/>
      <c r="S8" s="30"/>
      <c r="T8" s="30"/>
      <c r="U8" s="30"/>
    </row>
    <row r="9" spans="1:21" ht="24.75" customHeight="1">
      <c r="A9" s="30"/>
      <c r="B9" s="524" t="s">
        <v>268</v>
      </c>
      <c r="C9" s="524"/>
      <c r="D9" s="524"/>
      <c r="E9" s="524"/>
      <c r="F9" s="201"/>
      <c r="G9" s="201"/>
      <c r="H9" s="201"/>
      <c r="I9" s="201"/>
      <c r="J9" s="30"/>
      <c r="K9" s="30"/>
      <c r="L9" s="30"/>
      <c r="M9" s="30"/>
      <c r="N9" s="30"/>
      <c r="O9" s="30"/>
      <c r="P9" s="30"/>
      <c r="Q9" s="30"/>
      <c r="R9" s="30"/>
      <c r="S9" s="30"/>
      <c r="T9" s="30"/>
      <c r="U9" s="30"/>
    </row>
    <row r="10" spans="1:21" ht="24.75" customHeight="1">
      <c r="A10" s="30"/>
      <c r="B10" s="30"/>
      <c r="C10" s="30"/>
      <c r="D10" s="30"/>
      <c r="E10" s="30"/>
      <c r="F10" s="30"/>
      <c r="G10" s="30"/>
      <c r="H10" s="30"/>
      <c r="I10" s="30"/>
      <c r="J10" s="30"/>
      <c r="K10" s="30"/>
      <c r="L10" s="30"/>
      <c r="M10" s="30"/>
      <c r="N10" s="30"/>
      <c r="O10" s="30"/>
      <c r="P10" s="30"/>
      <c r="Q10" s="30"/>
      <c r="R10" s="30"/>
      <c r="S10" s="30"/>
      <c r="T10" s="30"/>
      <c r="U10" s="30"/>
    </row>
    <row r="11" spans="1:21" ht="24.75" customHeight="1" hidden="1">
      <c r="A11" s="30"/>
      <c r="B11" s="528" t="s">
        <v>269</v>
      </c>
      <c r="C11" s="528"/>
      <c r="D11" s="528"/>
      <c r="E11" s="528"/>
      <c r="F11" s="528" t="s">
        <v>247</v>
      </c>
      <c r="G11" s="528"/>
      <c r="H11" s="30"/>
      <c r="I11" s="30"/>
      <c r="J11" s="30"/>
      <c r="K11" s="30"/>
      <c r="L11" s="30"/>
      <c r="M11" s="30"/>
      <c r="N11" s="30"/>
      <c r="O11" s="30"/>
      <c r="P11" s="30"/>
      <c r="Q11" s="30"/>
      <c r="R11" s="30"/>
      <c r="S11" s="30"/>
      <c r="T11" s="30"/>
      <c r="U11" s="30"/>
    </row>
    <row r="12" spans="1:21" ht="24.75" customHeight="1" hidden="1">
      <c r="A12" s="30"/>
      <c r="B12" s="218"/>
      <c r="C12" s="218"/>
      <c r="D12" s="218"/>
      <c r="E12" s="218"/>
      <c r="F12" s="218"/>
      <c r="G12" s="218"/>
      <c r="H12" s="30"/>
      <c r="I12" s="30"/>
      <c r="J12" s="30"/>
      <c r="K12" s="30"/>
      <c r="L12" s="30"/>
      <c r="M12" s="30"/>
      <c r="N12" s="30"/>
      <c r="O12" s="30"/>
      <c r="P12" s="30"/>
      <c r="Q12" s="30"/>
      <c r="R12" s="30"/>
      <c r="S12" s="30"/>
      <c r="T12" s="30"/>
      <c r="U12" s="30"/>
    </row>
    <row r="13" spans="1:21" ht="24.75" customHeight="1">
      <c r="A13" s="30"/>
      <c r="B13" s="219" t="s">
        <v>270</v>
      </c>
      <c r="C13" s="218"/>
      <c r="D13" s="218"/>
      <c r="E13" s="218"/>
      <c r="F13" s="218"/>
      <c r="G13" s="218"/>
      <c r="H13" s="30"/>
      <c r="I13" s="30"/>
      <c r="J13" s="30"/>
      <c r="K13" s="30"/>
      <c r="L13" s="30"/>
      <c r="M13" s="30"/>
      <c r="N13" s="30"/>
      <c r="O13" s="30"/>
      <c r="P13" s="30"/>
      <c r="Q13" s="30"/>
      <c r="R13" s="30"/>
      <c r="S13" s="30"/>
      <c r="T13" s="30"/>
      <c r="U13" s="30"/>
    </row>
    <row r="14" spans="1:21" ht="24.75" customHeight="1">
      <c r="A14" s="30"/>
      <c r="B14" s="220" t="s">
        <v>271</v>
      </c>
      <c r="C14" s="218"/>
      <c r="D14" s="218"/>
      <c r="E14" s="218"/>
      <c r="F14" s="218"/>
      <c r="G14" s="218"/>
      <c r="H14" s="30"/>
      <c r="I14" s="30"/>
      <c r="J14" s="30"/>
      <c r="K14" s="30"/>
      <c r="L14" s="30"/>
      <c r="M14" s="30"/>
      <c r="N14" s="30"/>
      <c r="O14" s="30"/>
      <c r="P14" s="30"/>
      <c r="Q14" s="30"/>
      <c r="R14" s="30"/>
      <c r="S14" s="30"/>
      <c r="T14" s="30"/>
      <c r="U14" s="30"/>
    </row>
    <row r="15" spans="1:21" ht="24.75" customHeight="1">
      <c r="A15" s="30"/>
      <c r="B15" s="521" t="s">
        <v>253</v>
      </c>
      <c r="C15" s="521"/>
      <c r="D15" s="521"/>
      <c r="E15" s="521"/>
      <c r="F15" s="521"/>
      <c r="G15" s="521"/>
      <c r="H15" s="521"/>
      <c r="I15" s="521"/>
      <c r="J15" s="30"/>
      <c r="K15" s="30"/>
      <c r="L15" s="30"/>
      <c r="M15" s="30"/>
      <c r="N15" s="30"/>
      <c r="O15" s="30"/>
      <c r="P15" s="30"/>
      <c r="Q15" s="30"/>
      <c r="R15" s="30"/>
      <c r="S15" s="30"/>
      <c r="T15" s="30"/>
      <c r="U15" s="30"/>
    </row>
    <row r="16" spans="1:21" ht="24.75" customHeight="1">
      <c r="A16" s="30"/>
      <c r="B16" s="521"/>
      <c r="C16" s="521"/>
      <c r="D16" s="521"/>
      <c r="E16" s="521"/>
      <c r="F16" s="521"/>
      <c r="G16" s="521"/>
      <c r="H16" s="521"/>
      <c r="I16" s="521"/>
      <c r="J16" s="30"/>
      <c r="K16" s="30"/>
      <c r="L16" s="30"/>
      <c r="M16" s="30"/>
      <c r="N16" s="30"/>
      <c r="O16" s="30"/>
      <c r="P16" s="30"/>
      <c r="Q16" s="30"/>
      <c r="R16" s="30"/>
      <c r="S16" s="30"/>
      <c r="T16" s="30"/>
      <c r="U16" s="30"/>
    </row>
    <row r="17" spans="1:21" ht="24.75" customHeight="1">
      <c r="A17" s="30"/>
      <c r="B17" s="521"/>
      <c r="C17" s="521"/>
      <c r="D17" s="521"/>
      <c r="E17" s="521"/>
      <c r="F17" s="521"/>
      <c r="G17" s="521"/>
      <c r="H17" s="521"/>
      <c r="I17" s="521"/>
      <c r="J17" s="30"/>
      <c r="K17" s="30"/>
      <c r="L17" s="30"/>
      <c r="M17" s="30"/>
      <c r="N17" s="30"/>
      <c r="O17" s="30"/>
      <c r="P17" s="30"/>
      <c r="Q17" s="30"/>
      <c r="R17" s="30"/>
      <c r="S17" s="30"/>
      <c r="T17" s="30"/>
      <c r="U17" s="30"/>
    </row>
    <row r="18" spans="1:21" ht="24.75" customHeight="1">
      <c r="A18" s="30"/>
      <c r="B18" s="521"/>
      <c r="C18" s="521"/>
      <c r="D18" s="521"/>
      <c r="E18" s="521"/>
      <c r="F18" s="521"/>
      <c r="G18" s="521"/>
      <c r="H18" s="521"/>
      <c r="I18" s="521"/>
      <c r="J18" s="30"/>
      <c r="K18" s="30"/>
      <c r="L18" s="30"/>
      <c r="M18" s="30"/>
      <c r="N18" s="30"/>
      <c r="O18" s="30"/>
      <c r="P18" s="30"/>
      <c r="Q18" s="30"/>
      <c r="R18" s="30"/>
      <c r="S18" s="30"/>
      <c r="T18" s="30"/>
      <c r="U18" s="30"/>
    </row>
    <row r="19" spans="1:21" ht="24.75" customHeight="1">
      <c r="A19" s="30"/>
      <c r="B19" s="521"/>
      <c r="C19" s="521"/>
      <c r="D19" s="521"/>
      <c r="E19" s="521"/>
      <c r="F19" s="521"/>
      <c r="G19" s="521"/>
      <c r="H19" s="521"/>
      <c r="I19" s="521"/>
      <c r="J19" s="30"/>
      <c r="K19" s="30"/>
      <c r="L19" s="30"/>
      <c r="M19" s="30"/>
      <c r="N19" s="30"/>
      <c r="O19" s="30"/>
      <c r="P19" s="30"/>
      <c r="Q19" s="30"/>
      <c r="R19" s="30"/>
      <c r="S19" s="30"/>
      <c r="T19" s="30"/>
      <c r="U19" s="30"/>
    </row>
    <row r="20" spans="1:21" ht="24.75" customHeight="1">
      <c r="A20" s="30"/>
      <c r="B20" s="521"/>
      <c r="C20" s="521"/>
      <c r="D20" s="521"/>
      <c r="E20" s="521"/>
      <c r="F20" s="521"/>
      <c r="G20" s="521"/>
      <c r="H20" s="521"/>
      <c r="I20" s="521"/>
      <c r="J20" s="30"/>
      <c r="K20" s="30"/>
      <c r="L20" s="30"/>
      <c r="M20" s="30"/>
      <c r="N20" s="30"/>
      <c r="O20" s="30"/>
      <c r="P20" s="30"/>
      <c r="Q20" s="30"/>
      <c r="R20" s="30"/>
      <c r="S20" s="30"/>
      <c r="T20" s="30"/>
      <c r="U20" s="30"/>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sheetData>
  <sheetProtection selectLockedCells="1" selectUnlockedCells="1"/>
  <mergeCells count="7">
    <mergeCell ref="B15:I20"/>
    <mergeCell ref="B6:C6"/>
    <mergeCell ref="D6:E6"/>
    <mergeCell ref="B8:E8"/>
    <mergeCell ref="B9:E9"/>
    <mergeCell ref="B11:E11"/>
    <mergeCell ref="F11:G11"/>
  </mergeCells>
  <printOptions horizontalCentered="1"/>
  <pageMargins left="0.7083333333333334" right="0.7083333333333334" top="0.7479166666666667" bottom="0.7479166666666667" header="0.5118055555555555" footer="0.5118055555555555"/>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B2:AV22"/>
  <sheetViews>
    <sheetView view="pageBreakPreview" zoomScaleSheetLayoutView="100" zoomScalePageLayoutView="0" workbookViewId="0" topLeftCell="A1">
      <selection activeCell="B6" sqref="B6:AH7"/>
    </sheetView>
  </sheetViews>
  <sheetFormatPr defaultColWidth="9.00390625" defaultRowHeight="13.5"/>
  <cols>
    <col min="1" max="20" width="2.50390625" style="1" customWidth="1"/>
    <col min="21" max="21" width="3.25390625" style="1" customWidth="1"/>
    <col min="22" max="23" width="2.50390625" style="1" customWidth="1"/>
    <col min="24" max="34" width="2.75390625" style="1" customWidth="1"/>
    <col min="35" max="36" width="2.50390625" style="1" customWidth="1"/>
    <col min="37" max="37" width="3.875" style="1" customWidth="1"/>
    <col min="38" max="16384" width="9.00390625" style="1" customWidth="1"/>
  </cols>
  <sheetData>
    <row r="2" spans="2:35" ht="13.5" customHeight="1">
      <c r="B2" s="451" t="s">
        <v>516</v>
      </c>
      <c r="C2" s="440"/>
      <c r="D2" s="440"/>
      <c r="E2" s="440"/>
      <c r="F2" s="440"/>
      <c r="G2" s="440"/>
      <c r="H2" s="440"/>
      <c r="I2" s="440"/>
      <c r="J2" s="440"/>
      <c r="K2" s="440"/>
      <c r="L2" s="440"/>
      <c r="M2" s="210"/>
      <c r="N2" s="210"/>
      <c r="O2" s="210"/>
      <c r="P2" s="210"/>
      <c r="Q2" s="210"/>
      <c r="R2" s="381" t="s">
        <v>183</v>
      </c>
      <c r="S2" s="7"/>
      <c r="T2" s="7"/>
      <c r="U2" s="7"/>
      <c r="V2" s="7"/>
      <c r="W2" s="7"/>
      <c r="X2" s="7"/>
      <c r="Y2" s="7"/>
      <c r="Z2" s="7"/>
      <c r="AA2" s="7"/>
      <c r="AB2" s="7"/>
      <c r="AC2" s="7"/>
      <c r="AD2" s="7"/>
      <c r="AE2" s="7"/>
      <c r="AF2" s="7"/>
      <c r="AG2" s="7"/>
      <c r="AH2" s="7"/>
      <c r="AI2" s="8"/>
    </row>
    <row r="3" spans="2:35" ht="13.5" customHeight="1">
      <c r="B3" s="440"/>
      <c r="C3" s="440"/>
      <c r="D3" s="440"/>
      <c r="E3" s="440"/>
      <c r="F3" s="440"/>
      <c r="G3" s="440"/>
      <c r="H3" s="440"/>
      <c r="I3" s="440"/>
      <c r="J3" s="440"/>
      <c r="K3" s="440"/>
      <c r="L3" s="440"/>
      <c r="M3" s="210"/>
      <c r="N3" s="210"/>
      <c r="O3" s="210"/>
      <c r="P3" s="210"/>
      <c r="Q3" s="210"/>
      <c r="R3" s="394" t="s">
        <v>272</v>
      </c>
      <c r="S3" s="10"/>
      <c r="T3" s="10"/>
      <c r="U3" s="10"/>
      <c r="V3" s="10"/>
      <c r="W3" s="10"/>
      <c r="X3" s="10"/>
      <c r="Y3" s="10"/>
      <c r="Z3" s="10"/>
      <c r="AA3" s="10"/>
      <c r="AB3" s="10"/>
      <c r="AC3" s="10"/>
      <c r="AD3" s="10"/>
      <c r="AE3" s="10"/>
      <c r="AF3" s="10"/>
      <c r="AG3" s="10"/>
      <c r="AH3" s="10"/>
      <c r="AI3" s="11"/>
    </row>
    <row r="4" spans="2:42" ht="13.5" customHeight="1">
      <c r="B4" s="440"/>
      <c r="C4" s="440"/>
      <c r="D4" s="440"/>
      <c r="E4" s="440"/>
      <c r="F4" s="440"/>
      <c r="G4" s="440"/>
      <c r="H4" s="440"/>
      <c r="I4" s="440"/>
      <c r="J4" s="440"/>
      <c r="K4" s="440"/>
      <c r="L4" s="440"/>
      <c r="AL4" s="12"/>
      <c r="AM4" s="12"/>
      <c r="AN4" s="12"/>
      <c r="AO4" s="12"/>
      <c r="AP4" s="12"/>
    </row>
    <row r="5" spans="2:48" ht="15.75">
      <c r="B5" s="16"/>
      <c r="C5" s="16"/>
      <c r="D5" s="16"/>
      <c r="E5" s="16"/>
      <c r="F5" s="16"/>
      <c r="G5" s="16"/>
      <c r="H5" s="16"/>
      <c r="I5" s="16"/>
      <c r="J5" s="16"/>
      <c r="AL5" s="12"/>
      <c r="AM5" s="12"/>
      <c r="AN5" s="12"/>
      <c r="AO5" s="12"/>
      <c r="AP5" s="12"/>
      <c r="AQ5" s="90"/>
      <c r="AR5" s="90"/>
      <c r="AS5" s="90"/>
      <c r="AT5" s="90"/>
      <c r="AU5" s="90"/>
      <c r="AV5" s="90"/>
    </row>
    <row r="6" spans="2:48" ht="13.5" customHeight="1">
      <c r="B6" s="441" t="s">
        <v>273</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L6" s="13" t="s">
        <v>274</v>
      </c>
      <c r="AM6" s="12"/>
      <c r="AN6" s="12"/>
      <c r="AO6" s="12"/>
      <c r="AP6" s="12"/>
      <c r="AQ6" s="90"/>
      <c r="AR6" s="90"/>
      <c r="AS6" s="90"/>
      <c r="AT6" s="90"/>
      <c r="AU6" s="90"/>
      <c r="AV6" s="90"/>
    </row>
    <row r="7" spans="2:48"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L7" s="13" t="s">
        <v>275</v>
      </c>
      <c r="AM7" s="12"/>
      <c r="AN7" s="12"/>
      <c r="AO7" s="12"/>
      <c r="AP7" s="12"/>
      <c r="AQ7" s="90"/>
      <c r="AR7" s="90"/>
      <c r="AS7" s="90"/>
      <c r="AT7" s="90"/>
      <c r="AU7" s="90"/>
      <c r="AV7" s="90"/>
    </row>
    <row r="8" spans="2:48" ht="15.75">
      <c r="B8" s="16"/>
      <c r="C8" s="16"/>
      <c r="D8" s="16"/>
      <c r="E8" s="16"/>
      <c r="F8" s="16"/>
      <c r="G8" s="16"/>
      <c r="H8" s="16"/>
      <c r="I8" s="16"/>
      <c r="J8" s="16"/>
      <c r="AL8" s="12"/>
      <c r="AM8" s="12"/>
      <c r="AN8" s="12"/>
      <c r="AO8" s="12"/>
      <c r="AP8" s="12"/>
      <c r="AQ8" s="90"/>
      <c r="AR8" s="90"/>
      <c r="AS8" s="90"/>
      <c r="AT8" s="90"/>
      <c r="AU8" s="90"/>
      <c r="AV8" s="90"/>
    </row>
    <row r="9" spans="2:42" s="90" customFormat="1" ht="13.5">
      <c r="B9" s="6" t="s">
        <v>276</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L9" s="12"/>
      <c r="AM9" s="12"/>
      <c r="AN9" s="12"/>
      <c r="AO9" s="12"/>
      <c r="AP9" s="12"/>
    </row>
    <row r="10" spans="2:48" ht="68.25" customHeight="1">
      <c r="B10" s="518" t="s">
        <v>277</v>
      </c>
      <c r="C10" s="518"/>
      <c r="D10" s="518"/>
      <c r="E10" s="518"/>
      <c r="F10" s="518"/>
      <c r="G10" s="518"/>
      <c r="H10" s="518"/>
      <c r="I10" s="518"/>
      <c r="J10" s="518"/>
      <c r="K10" s="518"/>
      <c r="L10" s="518"/>
      <c r="M10" s="518"/>
      <c r="N10" s="518"/>
      <c r="O10" s="518"/>
      <c r="P10" s="518"/>
      <c r="Q10" s="518"/>
      <c r="R10" s="518"/>
      <c r="S10" s="518"/>
      <c r="T10" s="518"/>
      <c r="U10" s="518"/>
      <c r="V10" s="518"/>
      <c r="W10" s="518"/>
      <c r="X10" s="500"/>
      <c r="Y10" s="500"/>
      <c r="Z10" s="500"/>
      <c r="AA10" s="500"/>
      <c r="AB10" s="500"/>
      <c r="AC10" s="500"/>
      <c r="AD10" s="500"/>
      <c r="AE10" s="500"/>
      <c r="AF10" s="500"/>
      <c r="AG10" s="500"/>
      <c r="AH10" s="500"/>
      <c r="AK10" s="14"/>
      <c r="AL10" s="12"/>
      <c r="AM10" s="12"/>
      <c r="AN10" s="12"/>
      <c r="AO10" s="13" t="s">
        <v>278</v>
      </c>
      <c r="AP10" s="12"/>
      <c r="AQ10" s="90"/>
      <c r="AR10" s="90"/>
      <c r="AS10" s="90"/>
      <c r="AT10" s="90"/>
      <c r="AU10" s="90"/>
      <c r="AV10" s="90"/>
    </row>
    <row r="11" spans="2:48" ht="68.25" customHeight="1">
      <c r="B11" s="519" t="s">
        <v>279</v>
      </c>
      <c r="C11" s="519"/>
      <c r="D11" s="519"/>
      <c r="E11" s="519"/>
      <c r="F11" s="519"/>
      <c r="G11" s="519"/>
      <c r="H11" s="519"/>
      <c r="I11" s="519"/>
      <c r="J11" s="519"/>
      <c r="K11" s="519"/>
      <c r="L11" s="519"/>
      <c r="M11" s="519"/>
      <c r="N11" s="519"/>
      <c r="O11" s="519"/>
      <c r="P11" s="519"/>
      <c r="Q11" s="519"/>
      <c r="R11" s="519"/>
      <c r="S11" s="519"/>
      <c r="T11" s="519"/>
      <c r="U11" s="519"/>
      <c r="V11" s="519"/>
      <c r="W11" s="519"/>
      <c r="X11" s="500"/>
      <c r="Y11" s="500"/>
      <c r="Z11" s="500"/>
      <c r="AA11" s="500"/>
      <c r="AB11" s="500"/>
      <c r="AC11" s="500"/>
      <c r="AD11" s="500"/>
      <c r="AE11" s="500"/>
      <c r="AF11" s="500"/>
      <c r="AG11" s="500"/>
      <c r="AH11" s="500"/>
      <c r="AK11" s="14"/>
      <c r="AL11" s="90"/>
      <c r="AM11" s="90"/>
      <c r="AN11" s="12"/>
      <c r="AO11" s="13" t="s">
        <v>280</v>
      </c>
      <c r="AP11" s="12"/>
      <c r="AQ11" s="90"/>
      <c r="AR11" s="90"/>
      <c r="AS11" s="90"/>
      <c r="AT11" s="90"/>
      <c r="AU11" s="90"/>
      <c r="AV11" s="90"/>
    </row>
    <row r="12" spans="2:48" ht="40.5" customHeight="1">
      <c r="B12" s="484" t="s">
        <v>116</v>
      </c>
      <c r="C12" s="484"/>
      <c r="D12" s="484"/>
      <c r="E12" s="484"/>
      <c r="F12" s="484"/>
      <c r="G12" s="484"/>
      <c r="H12" s="484"/>
      <c r="I12" s="484"/>
      <c r="J12" s="484"/>
      <c r="K12" s="484"/>
      <c r="L12" s="484"/>
      <c r="M12" s="484"/>
      <c r="N12" s="484"/>
      <c r="O12" s="484"/>
      <c r="P12" s="484"/>
      <c r="Q12" s="484"/>
      <c r="R12" s="484"/>
      <c r="S12" s="484"/>
      <c r="T12" s="484"/>
      <c r="U12" s="484"/>
      <c r="V12" s="484"/>
      <c r="W12" s="484"/>
      <c r="X12" s="529" t="str">
        <f>IF(AND(X10="締結している。",X11="主催して実施/他機関が開催し、参加"),"算定可","算定不可")</f>
        <v>算定不可</v>
      </c>
      <c r="Y12" s="529"/>
      <c r="Z12" s="529"/>
      <c r="AA12" s="529"/>
      <c r="AB12" s="529"/>
      <c r="AC12" s="529"/>
      <c r="AD12" s="529"/>
      <c r="AE12" s="529"/>
      <c r="AF12" s="529"/>
      <c r="AG12" s="529"/>
      <c r="AH12" s="529"/>
      <c r="AL12" s="90"/>
      <c r="AM12" s="90"/>
      <c r="AN12" s="12"/>
      <c r="AO12" s="12"/>
      <c r="AP12" s="12"/>
      <c r="AQ12" s="90"/>
      <c r="AR12" s="90"/>
      <c r="AS12" s="90"/>
      <c r="AT12" s="90"/>
      <c r="AU12" s="90"/>
      <c r="AV12" s="90"/>
    </row>
    <row r="13" spans="2:48" ht="31.5" customHeight="1">
      <c r="B13" s="517" t="s">
        <v>281</v>
      </c>
      <c r="C13" s="517"/>
      <c r="D13" s="517"/>
      <c r="E13" s="517"/>
      <c r="F13" s="517"/>
      <c r="G13" s="517"/>
      <c r="H13" s="517"/>
      <c r="I13" s="517"/>
      <c r="J13" s="517"/>
      <c r="K13" s="209"/>
      <c r="L13" s="92"/>
      <c r="M13" s="92"/>
      <c r="N13" s="92"/>
      <c r="O13" s="92"/>
      <c r="P13" s="92"/>
      <c r="Q13" s="92"/>
      <c r="R13" s="92"/>
      <c r="S13" s="92"/>
      <c r="T13" s="92"/>
      <c r="U13" s="92">
        <f>IF(X12="算定可",4,0)</f>
        <v>0</v>
      </c>
      <c r="V13" s="92"/>
      <c r="W13" s="92"/>
      <c r="X13" s="92"/>
      <c r="Y13" s="92"/>
      <c r="Z13" s="92"/>
      <c r="AA13" s="92"/>
      <c r="AB13" s="92"/>
      <c r="AC13" s="92"/>
      <c r="AD13" s="92"/>
      <c r="AE13" s="92"/>
      <c r="AF13" s="92"/>
      <c r="AG13" s="92"/>
      <c r="AH13" s="93"/>
      <c r="AL13" s="90"/>
      <c r="AM13" s="90"/>
      <c r="AN13" s="90"/>
      <c r="AO13" s="90"/>
      <c r="AP13" s="90"/>
      <c r="AQ13" s="90"/>
      <c r="AR13" s="90"/>
      <c r="AS13" s="90"/>
      <c r="AT13" s="90"/>
      <c r="AU13" s="90"/>
      <c r="AV13" s="90"/>
    </row>
    <row r="14" spans="2:48" ht="13.5" customHeight="1">
      <c r="B14" s="226"/>
      <c r="C14" s="226"/>
      <c r="D14" s="226"/>
      <c r="E14" s="226"/>
      <c r="F14" s="226"/>
      <c r="G14" s="226"/>
      <c r="H14" s="226"/>
      <c r="I14" s="226"/>
      <c r="J14" s="226"/>
      <c r="K14" s="227"/>
      <c r="L14" s="227"/>
      <c r="M14" s="227"/>
      <c r="N14" s="227"/>
      <c r="O14" s="227"/>
      <c r="P14" s="227"/>
      <c r="Q14" s="227"/>
      <c r="R14" s="227"/>
      <c r="S14" s="227"/>
      <c r="T14" s="227"/>
      <c r="U14" s="227"/>
      <c r="V14" s="227"/>
      <c r="W14" s="227"/>
      <c r="X14" s="227"/>
      <c r="Y14" s="227"/>
      <c r="Z14" s="227"/>
      <c r="AA14" s="227"/>
      <c r="AB14" s="227"/>
      <c r="AC14" s="227"/>
      <c r="AD14" s="227"/>
      <c r="AE14" s="227"/>
      <c r="AL14" s="90"/>
      <c r="AM14" s="90"/>
      <c r="AN14" s="90"/>
      <c r="AO14" s="90"/>
      <c r="AP14" s="90"/>
      <c r="AQ14" s="90"/>
      <c r="AR14" s="90"/>
      <c r="AS14" s="90"/>
      <c r="AT14" s="90"/>
      <c r="AU14" s="90"/>
      <c r="AV14" s="90"/>
    </row>
    <row r="15" spans="2:48" ht="13.5">
      <c r="B15" s="6" t="s">
        <v>5</v>
      </c>
      <c r="AL15" s="90"/>
      <c r="AM15" s="90"/>
      <c r="AN15" s="90"/>
      <c r="AO15" s="90"/>
      <c r="AP15" s="90"/>
      <c r="AQ15" s="90"/>
      <c r="AR15" s="90"/>
      <c r="AS15" s="90"/>
      <c r="AT15" s="90"/>
      <c r="AU15" s="90"/>
      <c r="AV15" s="90"/>
    </row>
    <row r="16" spans="3:48" ht="13.5">
      <c r="C16" s="1" t="s">
        <v>6</v>
      </c>
      <c r="E16" s="6" t="s">
        <v>7</v>
      </c>
      <c r="AL16" s="90"/>
      <c r="AM16" s="90"/>
      <c r="AN16" s="90"/>
      <c r="AO16" s="90"/>
      <c r="AP16" s="90"/>
      <c r="AQ16" s="90"/>
      <c r="AR16" s="90"/>
      <c r="AS16" s="90"/>
      <c r="AT16" s="90"/>
      <c r="AU16" s="90"/>
      <c r="AV16" s="90"/>
    </row>
    <row r="17" spans="3:48" ht="13.5">
      <c r="C17" s="1" t="s">
        <v>6</v>
      </c>
      <c r="E17" s="6" t="s">
        <v>230</v>
      </c>
      <c r="AL17" s="90"/>
      <c r="AM17" s="90"/>
      <c r="AN17" s="90"/>
      <c r="AO17" s="90"/>
      <c r="AP17" s="90"/>
      <c r="AQ17" s="90"/>
      <c r="AR17" s="90"/>
      <c r="AS17" s="90"/>
      <c r="AT17" s="90"/>
      <c r="AU17" s="90"/>
      <c r="AV17" s="90"/>
    </row>
    <row r="18" ht="13.5">
      <c r="D18" s="6" t="s">
        <v>231</v>
      </c>
    </row>
    <row r="19" ht="13.5">
      <c r="D19" s="6" t="s">
        <v>232</v>
      </c>
    </row>
    <row r="21" spans="2:35" ht="30" customHeight="1">
      <c r="B21" s="18" t="s">
        <v>235</v>
      </c>
      <c r="C21" s="19"/>
      <c r="D21" s="19"/>
      <c r="E21" s="19"/>
      <c r="F21" s="19"/>
      <c r="G21" s="19"/>
      <c r="H21" s="19"/>
      <c r="I21" s="19"/>
      <c r="J21" s="19"/>
      <c r="K21" s="19"/>
      <c r="L21" s="19"/>
      <c r="M21" s="19"/>
      <c r="N21" s="19"/>
      <c r="O21" s="19"/>
      <c r="P21" s="19"/>
      <c r="Q21" s="19"/>
      <c r="R21" s="19"/>
      <c r="S21" s="19"/>
      <c r="T21" s="19"/>
      <c r="U21" s="19"/>
      <c r="V21" s="211"/>
      <c r="W21" s="211"/>
      <c r="X21" s="211"/>
      <c r="Y21" s="211"/>
      <c r="Z21" s="211"/>
      <c r="AA21" s="211"/>
      <c r="AB21" s="211"/>
      <c r="AC21" s="211"/>
      <c r="AD21" s="211"/>
      <c r="AE21" s="211"/>
      <c r="AF21" s="211"/>
      <c r="AG21" s="211"/>
      <c r="AH21" s="20"/>
      <c r="AI21" s="17"/>
    </row>
    <row r="22" spans="2:35" ht="30" customHeight="1">
      <c r="B22" s="21"/>
      <c r="C22" s="23" t="s">
        <v>9</v>
      </c>
      <c r="D22" s="22"/>
      <c r="E22" s="23" t="s">
        <v>282</v>
      </c>
      <c r="F22" s="22"/>
      <c r="G22" s="22"/>
      <c r="H22" s="22"/>
      <c r="I22" s="22"/>
      <c r="J22" s="22"/>
      <c r="K22" s="22"/>
      <c r="L22" s="22"/>
      <c r="M22" s="22"/>
      <c r="N22" s="22"/>
      <c r="O22" s="22"/>
      <c r="P22" s="22"/>
      <c r="Q22" s="22"/>
      <c r="R22" s="22"/>
      <c r="S22" s="22"/>
      <c r="T22" s="22"/>
      <c r="U22" s="22"/>
      <c r="V22" s="214"/>
      <c r="W22" s="214"/>
      <c r="X22" s="214"/>
      <c r="Y22" s="214"/>
      <c r="Z22" s="214"/>
      <c r="AA22" s="214"/>
      <c r="AB22" s="214"/>
      <c r="AC22" s="214"/>
      <c r="AD22" s="214"/>
      <c r="AE22" s="214"/>
      <c r="AF22" s="214"/>
      <c r="AG22" s="214"/>
      <c r="AH22" s="24"/>
      <c r="AI22" s="17"/>
    </row>
  </sheetData>
  <sheetProtection password="CC3D" sheet="1"/>
  <mergeCells count="9">
    <mergeCell ref="B12:W12"/>
    <mergeCell ref="X12:AH12"/>
    <mergeCell ref="B13:J13"/>
    <mergeCell ref="B2:L4"/>
    <mergeCell ref="B6:AH7"/>
    <mergeCell ref="B10:W10"/>
    <mergeCell ref="X10:AH10"/>
    <mergeCell ref="B11:W11"/>
    <mergeCell ref="X11:AH11"/>
  </mergeCells>
  <dataValidations count="2">
    <dataValidation type="list" allowBlank="1" showErrorMessage="1" sqref="X10:AH10">
      <formula1>$AO$10:$AO$11</formula1>
      <formula2>0</formula2>
    </dataValidation>
    <dataValidation type="list" allowBlank="1" showErrorMessage="1" sqref="X11:AH11">
      <formula1>$AL$6:$AL$7</formula1>
      <formula2>0</formula2>
    </dataValidation>
  </dataValidations>
  <printOptions/>
  <pageMargins left="0.7" right="0.7" top="0.75" bottom="0.75" header="0.5118055555555555" footer="0.5118055555555555"/>
  <pageSetup horizontalDpi="300" verticalDpi="300" orientation="portrait" paperSize="9" scale="97" r:id="rId1"/>
</worksheet>
</file>

<file path=xl/worksheets/sheet18.xml><?xml version="1.0" encoding="utf-8"?>
<worksheet xmlns="http://schemas.openxmlformats.org/spreadsheetml/2006/main" xmlns:r="http://schemas.openxmlformats.org/officeDocument/2006/relationships">
  <dimension ref="A1:U32"/>
  <sheetViews>
    <sheetView view="pageBreakPreview" zoomScale="115" zoomScaleSheetLayoutView="115" zoomScalePageLayoutView="0" workbookViewId="0" topLeftCell="A1">
      <selection activeCell="G3" sqref="G3"/>
    </sheetView>
  </sheetViews>
  <sheetFormatPr defaultColWidth="9.00390625" defaultRowHeight="13.5"/>
  <cols>
    <col min="1" max="1" width="2.375" style="0" customWidth="1"/>
    <col min="2" max="9" width="10.75390625" style="0" customWidth="1"/>
  </cols>
  <sheetData>
    <row r="1" spans="1:9" ht="22.5" customHeight="1">
      <c r="A1" s="151"/>
      <c r="B1" s="383" t="s">
        <v>517</v>
      </c>
      <c r="I1" s="152"/>
    </row>
    <row r="2" spans="1:9" ht="21" customHeight="1">
      <c r="A2" s="151"/>
      <c r="B2" s="153" t="s">
        <v>283</v>
      </c>
      <c r="I2" s="152"/>
    </row>
    <row r="3" spans="1:21" ht="24.75" customHeight="1">
      <c r="A3" s="30"/>
      <c r="B3" s="30"/>
      <c r="C3" s="30"/>
      <c r="D3" s="30"/>
      <c r="E3" s="30"/>
      <c r="F3" s="30"/>
      <c r="G3" s="30"/>
      <c r="H3" s="30"/>
      <c r="I3" s="30"/>
      <c r="J3" s="30"/>
      <c r="K3" s="30"/>
      <c r="L3" s="30"/>
      <c r="M3" s="30"/>
      <c r="N3" s="30"/>
      <c r="O3" s="30"/>
      <c r="P3" s="30"/>
      <c r="Q3" s="30"/>
      <c r="R3" s="30"/>
      <c r="S3" s="30"/>
      <c r="T3" s="30"/>
      <c r="U3" s="30"/>
    </row>
    <row r="4" spans="1:21" ht="24.75" customHeight="1">
      <c r="A4" s="30"/>
      <c r="B4" s="225" t="s">
        <v>284</v>
      </c>
      <c r="C4" s="30"/>
      <c r="D4" s="30"/>
      <c r="E4" s="30"/>
      <c r="F4" s="30"/>
      <c r="G4" s="30"/>
      <c r="H4" s="30"/>
      <c r="I4" s="30"/>
      <c r="J4" s="30"/>
      <c r="K4" s="30"/>
      <c r="L4" s="30"/>
      <c r="M4" s="30"/>
      <c r="N4" s="30"/>
      <c r="O4" s="30"/>
      <c r="P4" s="30"/>
      <c r="Q4" s="30"/>
      <c r="R4" s="30"/>
      <c r="S4" s="30"/>
      <c r="T4" s="30"/>
      <c r="U4" s="30"/>
    </row>
    <row r="5" spans="1:21" ht="24.75" customHeight="1">
      <c r="A5" s="30"/>
      <c r="B5" s="30"/>
      <c r="C5" s="30"/>
      <c r="D5" s="30"/>
      <c r="E5" s="30"/>
      <c r="F5" s="30"/>
      <c r="G5" s="30"/>
      <c r="H5" s="30"/>
      <c r="I5" s="30"/>
      <c r="J5" s="30"/>
      <c r="K5" s="30"/>
      <c r="L5" s="30"/>
      <c r="M5" s="30"/>
      <c r="N5" s="30"/>
      <c r="O5" s="30"/>
      <c r="P5" s="30"/>
      <c r="Q5" s="30"/>
      <c r="R5" s="30"/>
      <c r="S5" s="30"/>
      <c r="T5" s="30"/>
      <c r="U5" s="30"/>
    </row>
    <row r="6" spans="1:21" ht="24.75" customHeight="1">
      <c r="A6" s="30"/>
      <c r="B6" s="522" t="s">
        <v>240</v>
      </c>
      <c r="C6" s="522"/>
      <c r="D6" s="505"/>
      <c r="E6" s="505"/>
      <c r="F6" s="30"/>
      <c r="G6" s="30"/>
      <c r="H6" s="30"/>
      <c r="I6" s="30"/>
      <c r="J6" s="30"/>
      <c r="K6" s="30"/>
      <c r="L6" s="30"/>
      <c r="M6" s="30"/>
      <c r="N6" s="30"/>
      <c r="O6" s="30"/>
      <c r="P6" s="30"/>
      <c r="Q6" s="30"/>
      <c r="R6" s="30"/>
      <c r="S6" s="30"/>
      <c r="T6" s="30"/>
      <c r="U6" s="30"/>
    </row>
    <row r="7" spans="1:21" ht="24.75" customHeight="1">
      <c r="A7" s="30"/>
      <c r="B7" s="30"/>
      <c r="C7" s="30"/>
      <c r="D7" s="30"/>
      <c r="E7" s="30"/>
      <c r="F7" s="30"/>
      <c r="G7" s="30"/>
      <c r="H7" s="30"/>
      <c r="I7" s="30"/>
      <c r="J7" s="30"/>
      <c r="K7" s="30"/>
      <c r="L7" s="30"/>
      <c r="M7" s="30"/>
      <c r="N7" s="30"/>
      <c r="O7" s="30"/>
      <c r="P7" s="30"/>
      <c r="Q7" s="30"/>
      <c r="R7" s="30"/>
      <c r="S7" s="30"/>
      <c r="T7" s="30"/>
      <c r="U7" s="30"/>
    </row>
    <row r="8" spans="1:21" ht="24.75" customHeight="1">
      <c r="A8" s="30"/>
      <c r="B8" s="523" t="s">
        <v>285</v>
      </c>
      <c r="C8" s="523"/>
      <c r="D8" s="523"/>
      <c r="E8" s="523"/>
      <c r="F8" s="215" t="s">
        <v>242</v>
      </c>
      <c r="G8" s="215" t="s">
        <v>243</v>
      </c>
      <c r="H8" s="215" t="s">
        <v>244</v>
      </c>
      <c r="I8" s="215" t="s">
        <v>10</v>
      </c>
      <c r="J8" s="30"/>
      <c r="K8" s="30"/>
      <c r="L8" s="30"/>
      <c r="M8" s="30"/>
      <c r="N8" s="30"/>
      <c r="O8" s="30"/>
      <c r="P8" s="30"/>
      <c r="Q8" s="30"/>
      <c r="R8" s="30"/>
      <c r="S8" s="30"/>
      <c r="T8" s="30"/>
      <c r="U8" s="30"/>
    </row>
    <row r="9" spans="1:21" ht="24.75" customHeight="1">
      <c r="A9" s="30"/>
      <c r="B9" s="524" t="s">
        <v>245</v>
      </c>
      <c r="C9" s="524"/>
      <c r="D9" s="524"/>
      <c r="E9" s="524"/>
      <c r="F9" s="201"/>
      <c r="G9" s="201"/>
      <c r="H9" s="201"/>
      <c r="I9" s="201"/>
      <c r="J9" s="30"/>
      <c r="K9" s="30"/>
      <c r="L9" s="30"/>
      <c r="M9" s="30"/>
      <c r="N9" s="30"/>
      <c r="O9" s="30"/>
      <c r="P9" s="30"/>
      <c r="Q9" s="30"/>
      <c r="R9" s="30"/>
      <c r="S9" s="30"/>
      <c r="T9" s="30"/>
      <c r="U9" s="30"/>
    </row>
    <row r="10" spans="1:21" ht="24.75" customHeight="1">
      <c r="A10" s="30"/>
      <c r="B10" s="30"/>
      <c r="C10" s="30"/>
      <c r="D10" s="30"/>
      <c r="E10" s="30"/>
      <c r="F10" s="30"/>
      <c r="G10" s="30"/>
      <c r="H10" s="30"/>
      <c r="I10" s="30"/>
      <c r="J10" s="30"/>
      <c r="K10" s="31"/>
      <c r="L10" s="30"/>
      <c r="M10" s="30"/>
      <c r="N10" s="30"/>
      <c r="O10" s="30"/>
      <c r="P10" s="30"/>
      <c r="Q10" s="30"/>
      <c r="R10" s="30"/>
      <c r="S10" s="30"/>
      <c r="T10" s="30"/>
      <c r="U10" s="30"/>
    </row>
    <row r="11" spans="1:21" ht="24.75" customHeight="1">
      <c r="A11" s="30"/>
      <c r="B11" s="522" t="s">
        <v>286</v>
      </c>
      <c r="C11" s="522"/>
      <c r="D11" s="522"/>
      <c r="E11" s="522"/>
      <c r="F11" s="525"/>
      <c r="G11" s="525"/>
      <c r="H11" s="30"/>
      <c r="I11" s="30"/>
      <c r="J11" s="30"/>
      <c r="K11" s="31" t="s">
        <v>247</v>
      </c>
      <c r="L11" s="30"/>
      <c r="M11" s="30"/>
      <c r="N11" s="30"/>
      <c r="O11" s="30"/>
      <c r="P11" s="30"/>
      <c r="Q11" s="30"/>
      <c r="R11" s="30"/>
      <c r="S11" s="30"/>
      <c r="T11" s="30"/>
      <c r="U11" s="30"/>
    </row>
    <row r="12" spans="1:21" ht="24.75" customHeight="1">
      <c r="A12" s="30"/>
      <c r="B12" s="218"/>
      <c r="C12" s="218"/>
      <c r="D12" s="218"/>
      <c r="E12" s="218"/>
      <c r="F12" s="218"/>
      <c r="G12" s="218"/>
      <c r="H12" s="30"/>
      <c r="I12" s="30"/>
      <c r="J12" s="30"/>
      <c r="K12" s="31" t="s">
        <v>248</v>
      </c>
      <c r="L12" s="30"/>
      <c r="M12" s="30"/>
      <c r="N12" s="30"/>
      <c r="O12" s="30"/>
      <c r="P12" s="30"/>
      <c r="Q12" s="30"/>
      <c r="R12" s="30"/>
      <c r="S12" s="30"/>
      <c r="T12" s="30"/>
      <c r="U12" s="30"/>
    </row>
    <row r="13" spans="1:21" ht="24.75" customHeight="1">
      <c r="A13" s="30"/>
      <c r="B13" s="219" t="s">
        <v>287</v>
      </c>
      <c r="C13" s="218"/>
      <c r="D13" s="218"/>
      <c r="E13" s="218"/>
      <c r="F13" s="218"/>
      <c r="G13" s="218"/>
      <c r="H13" s="30"/>
      <c r="I13" s="30"/>
      <c r="J13" s="30"/>
      <c r="K13" s="31"/>
      <c r="L13" s="30"/>
      <c r="M13" s="30"/>
      <c r="N13" s="30"/>
      <c r="O13" s="30"/>
      <c r="P13" s="30"/>
      <c r="Q13" s="30"/>
      <c r="R13" s="30"/>
      <c r="S13" s="30"/>
      <c r="T13" s="30"/>
      <c r="U13" s="30"/>
    </row>
    <row r="14" spans="1:21" ht="24.75" customHeight="1">
      <c r="A14" s="30"/>
      <c r="B14" s="220" t="s">
        <v>250</v>
      </c>
      <c r="C14" s="218"/>
      <c r="D14" s="218"/>
      <c r="E14" s="218"/>
      <c r="F14" s="218"/>
      <c r="G14" s="218"/>
      <c r="H14" s="30"/>
      <c r="I14" s="30"/>
      <c r="J14" s="30"/>
      <c r="K14" s="31"/>
      <c r="L14" s="30"/>
      <c r="M14" s="30"/>
      <c r="N14" s="30"/>
      <c r="O14" s="30"/>
      <c r="P14" s="30"/>
      <c r="Q14" s="30"/>
      <c r="R14" s="30"/>
      <c r="S14" s="30"/>
      <c r="T14" s="30"/>
      <c r="U14" s="30"/>
    </row>
    <row r="15" spans="1:21" ht="24.75" customHeight="1">
      <c r="A15" s="30"/>
      <c r="B15" s="220" t="s">
        <v>288</v>
      </c>
      <c r="C15" s="218"/>
      <c r="D15" s="218"/>
      <c r="E15" s="218"/>
      <c r="F15" s="218"/>
      <c r="G15" s="218"/>
      <c r="H15" s="30"/>
      <c r="I15" s="30"/>
      <c r="J15" s="30"/>
      <c r="K15" s="30"/>
      <c r="L15" s="30"/>
      <c r="M15" s="30"/>
      <c r="N15" s="30"/>
      <c r="O15" s="30"/>
      <c r="P15" s="30"/>
      <c r="Q15" s="30"/>
      <c r="R15" s="30"/>
      <c r="S15" s="30"/>
      <c r="T15" s="30"/>
      <c r="U15" s="30"/>
    </row>
    <row r="16" spans="1:21" ht="24.75" customHeight="1">
      <c r="A16" s="30"/>
      <c r="B16" s="520"/>
      <c r="C16" s="520"/>
      <c r="D16" s="520"/>
      <c r="E16" s="520"/>
      <c r="F16" s="520"/>
      <c r="G16" s="520"/>
      <c r="H16" s="520"/>
      <c r="I16" s="520"/>
      <c r="J16" s="30"/>
      <c r="K16" s="30"/>
      <c r="L16" s="30"/>
      <c r="M16" s="30"/>
      <c r="N16" s="30"/>
      <c r="O16" s="30"/>
      <c r="P16" s="30"/>
      <c r="Q16" s="30"/>
      <c r="R16" s="30"/>
      <c r="S16" s="30"/>
      <c r="T16" s="30"/>
      <c r="U16" s="30"/>
    </row>
    <row r="17" spans="1:21" ht="24.75" customHeight="1">
      <c r="A17" s="30"/>
      <c r="B17" s="520"/>
      <c r="C17" s="520"/>
      <c r="D17" s="520"/>
      <c r="E17" s="520"/>
      <c r="F17" s="520"/>
      <c r="G17" s="520"/>
      <c r="H17" s="520"/>
      <c r="I17" s="520"/>
      <c r="J17" s="30"/>
      <c r="K17" s="30"/>
      <c r="L17" s="30"/>
      <c r="M17" s="30"/>
      <c r="N17" s="30"/>
      <c r="O17" s="30"/>
      <c r="P17" s="30"/>
      <c r="Q17" s="30"/>
      <c r="R17" s="30"/>
      <c r="S17" s="30"/>
      <c r="T17" s="30"/>
      <c r="U17" s="30"/>
    </row>
    <row r="18" spans="1:21" ht="24.75" customHeight="1">
      <c r="A18" s="30"/>
      <c r="B18" s="520"/>
      <c r="C18" s="520"/>
      <c r="D18" s="520"/>
      <c r="E18" s="520"/>
      <c r="F18" s="520"/>
      <c r="G18" s="520"/>
      <c r="H18" s="520"/>
      <c r="I18" s="520"/>
      <c r="J18" s="30"/>
      <c r="K18" s="30"/>
      <c r="L18" s="30"/>
      <c r="M18" s="30"/>
      <c r="N18" s="30"/>
      <c r="O18" s="30"/>
      <c r="P18" s="30"/>
      <c r="Q18" s="30"/>
      <c r="R18" s="30"/>
      <c r="S18" s="30"/>
      <c r="T18" s="30"/>
      <c r="U18" s="30"/>
    </row>
    <row r="19" spans="1:21" ht="24.75" customHeight="1">
      <c r="A19" s="30"/>
      <c r="B19" s="520"/>
      <c r="C19" s="520"/>
      <c r="D19" s="520"/>
      <c r="E19" s="520"/>
      <c r="F19" s="520"/>
      <c r="G19" s="520"/>
      <c r="H19" s="520"/>
      <c r="I19" s="520"/>
      <c r="J19" s="30"/>
      <c r="K19" s="30"/>
      <c r="L19" s="30"/>
      <c r="M19" s="30"/>
      <c r="N19" s="30"/>
      <c r="O19" s="30"/>
      <c r="P19" s="30"/>
      <c r="Q19" s="30"/>
      <c r="R19" s="30"/>
      <c r="S19" s="30"/>
      <c r="T19" s="30"/>
      <c r="U19" s="30"/>
    </row>
    <row r="20" spans="1:21" ht="9" customHeight="1">
      <c r="A20" s="30"/>
      <c r="B20" s="218"/>
      <c r="C20" s="218"/>
      <c r="D20" s="218"/>
      <c r="E20" s="218"/>
      <c r="F20" s="218"/>
      <c r="G20" s="218"/>
      <c r="H20" s="30"/>
      <c r="I20" s="30"/>
      <c r="J20" s="30"/>
      <c r="K20" s="30"/>
      <c r="L20" s="30"/>
      <c r="M20" s="30"/>
      <c r="N20" s="30"/>
      <c r="O20" s="30"/>
      <c r="P20" s="30"/>
      <c r="Q20" s="30"/>
      <c r="R20" s="30"/>
      <c r="S20" s="30"/>
      <c r="T20" s="30"/>
      <c r="U20" s="30"/>
    </row>
    <row r="21" spans="1:21" ht="24.75" customHeight="1">
      <c r="A21" s="30"/>
      <c r="B21" s="220" t="s">
        <v>289</v>
      </c>
      <c r="C21" s="218"/>
      <c r="D21" s="218"/>
      <c r="E21" s="218"/>
      <c r="F21" s="218"/>
      <c r="G21" s="218"/>
      <c r="H21" s="30"/>
      <c r="I21" s="30"/>
      <c r="J21" s="30"/>
      <c r="K21" s="30"/>
      <c r="L21" s="30"/>
      <c r="M21" s="30"/>
      <c r="N21" s="30"/>
      <c r="O21" s="30"/>
      <c r="P21" s="30"/>
      <c r="Q21" s="30"/>
      <c r="R21" s="30"/>
      <c r="S21" s="30"/>
      <c r="T21" s="30"/>
      <c r="U21" s="30"/>
    </row>
    <row r="22" spans="1:21" ht="24.75" customHeight="1">
      <c r="A22" s="30"/>
      <c r="B22" s="521" t="s">
        <v>253</v>
      </c>
      <c r="C22" s="521"/>
      <c r="D22" s="521"/>
      <c r="E22" s="521"/>
      <c r="F22" s="521"/>
      <c r="G22" s="521"/>
      <c r="H22" s="521"/>
      <c r="I22" s="521"/>
      <c r="J22" s="30"/>
      <c r="K22" s="30"/>
      <c r="L22" s="30"/>
      <c r="M22" s="30"/>
      <c r="N22" s="30"/>
      <c r="O22" s="30"/>
      <c r="P22" s="30"/>
      <c r="Q22" s="30"/>
      <c r="R22" s="30"/>
      <c r="S22" s="30"/>
      <c r="T22" s="30"/>
      <c r="U22" s="30"/>
    </row>
    <row r="23" spans="1:21" ht="24.75" customHeight="1">
      <c r="A23" s="30"/>
      <c r="B23" s="521"/>
      <c r="C23" s="521"/>
      <c r="D23" s="521"/>
      <c r="E23" s="521"/>
      <c r="F23" s="521"/>
      <c r="G23" s="521"/>
      <c r="H23" s="521"/>
      <c r="I23" s="521"/>
      <c r="J23" s="30"/>
      <c r="K23" s="30"/>
      <c r="L23" s="30"/>
      <c r="M23" s="30"/>
      <c r="N23" s="30"/>
      <c r="O23" s="30"/>
      <c r="P23" s="30"/>
      <c r="Q23" s="30"/>
      <c r="R23" s="30"/>
      <c r="S23" s="30"/>
      <c r="T23" s="30"/>
      <c r="U23" s="30"/>
    </row>
    <row r="24" spans="1:21" ht="24.75" customHeight="1">
      <c r="A24" s="30"/>
      <c r="B24" s="521"/>
      <c r="C24" s="521"/>
      <c r="D24" s="521"/>
      <c r="E24" s="521"/>
      <c r="F24" s="521"/>
      <c r="G24" s="521"/>
      <c r="H24" s="521"/>
      <c r="I24" s="521"/>
      <c r="J24" s="30"/>
      <c r="K24" s="30"/>
      <c r="L24" s="30"/>
      <c r="M24" s="30"/>
      <c r="N24" s="30"/>
      <c r="O24" s="30"/>
      <c r="P24" s="30"/>
      <c r="Q24" s="30"/>
      <c r="R24" s="30"/>
      <c r="S24" s="30"/>
      <c r="T24" s="30"/>
      <c r="U24" s="30"/>
    </row>
    <row r="25" spans="1:21" ht="24.75" customHeight="1">
      <c r="A25" s="30"/>
      <c r="B25" s="521"/>
      <c r="C25" s="521"/>
      <c r="D25" s="521"/>
      <c r="E25" s="521"/>
      <c r="F25" s="521"/>
      <c r="G25" s="521"/>
      <c r="H25" s="521"/>
      <c r="I25" s="521"/>
      <c r="J25" s="30"/>
      <c r="K25" s="30"/>
      <c r="L25" s="30"/>
      <c r="M25" s="30"/>
      <c r="N25" s="30"/>
      <c r="O25" s="30"/>
      <c r="P25" s="30"/>
      <c r="Q25" s="30"/>
      <c r="R25" s="30"/>
      <c r="S25" s="30"/>
      <c r="T25" s="30"/>
      <c r="U25" s="30"/>
    </row>
    <row r="26" spans="1:21" ht="24.75" customHeight="1">
      <c r="A26" s="30"/>
      <c r="B26" s="521"/>
      <c r="C26" s="521"/>
      <c r="D26" s="521"/>
      <c r="E26" s="521"/>
      <c r="F26" s="521"/>
      <c r="G26" s="521"/>
      <c r="H26" s="521"/>
      <c r="I26" s="521"/>
      <c r="J26" s="30"/>
      <c r="K26" s="30"/>
      <c r="L26" s="30"/>
      <c r="M26" s="30"/>
      <c r="N26" s="30"/>
      <c r="O26" s="30"/>
      <c r="P26" s="30"/>
      <c r="Q26" s="30"/>
      <c r="R26" s="30"/>
      <c r="S26" s="30"/>
      <c r="T26" s="30"/>
      <c r="U26" s="30"/>
    </row>
    <row r="27" spans="1:21" ht="16.5" customHeight="1">
      <c r="A27" s="30"/>
      <c r="B27" s="30"/>
      <c r="C27" s="30"/>
      <c r="D27" s="30"/>
      <c r="E27" s="30"/>
      <c r="F27" s="30"/>
      <c r="G27" s="30"/>
      <c r="H27" s="30"/>
      <c r="I27" s="30"/>
      <c r="J27" s="30"/>
      <c r="K27" s="30"/>
      <c r="L27" s="30"/>
      <c r="M27" s="30"/>
      <c r="N27" s="30"/>
      <c r="O27" s="30"/>
      <c r="P27" s="30"/>
      <c r="Q27" s="30"/>
      <c r="R27" s="30"/>
      <c r="S27" s="30"/>
      <c r="T27" s="30"/>
      <c r="U27" s="30"/>
    </row>
    <row r="28" spans="1:21" ht="24.75" customHeight="1">
      <c r="A28" s="30"/>
      <c r="B28" s="220" t="s">
        <v>254</v>
      </c>
      <c r="C28" s="218"/>
      <c r="D28" s="218"/>
      <c r="E28" s="218"/>
      <c r="F28" s="218"/>
      <c r="G28" s="218"/>
      <c r="H28" s="30"/>
      <c r="I28" s="30"/>
      <c r="J28" s="30"/>
      <c r="K28" s="30"/>
      <c r="L28" s="30"/>
      <c r="M28" s="30"/>
      <c r="N28" s="30"/>
      <c r="O28" s="30"/>
      <c r="P28" s="30"/>
      <c r="Q28" s="30"/>
      <c r="R28" s="30"/>
      <c r="S28" s="30"/>
      <c r="T28" s="30"/>
      <c r="U28" s="30"/>
    </row>
    <row r="29" spans="1:21" ht="24.75" customHeight="1">
      <c r="A29" s="30"/>
      <c r="B29" s="520"/>
      <c r="C29" s="520"/>
      <c r="D29" s="520"/>
      <c r="E29" s="520"/>
      <c r="F29" s="520"/>
      <c r="G29" s="520"/>
      <c r="H29" s="520"/>
      <c r="I29" s="520"/>
      <c r="J29" s="30"/>
      <c r="K29" s="30"/>
      <c r="L29" s="30"/>
      <c r="M29" s="30"/>
      <c r="N29" s="30"/>
      <c r="O29" s="30"/>
      <c r="P29" s="30"/>
      <c r="Q29" s="30"/>
      <c r="R29" s="30"/>
      <c r="S29" s="30"/>
      <c r="T29" s="30"/>
      <c r="U29" s="30"/>
    </row>
    <row r="30" spans="1:21" ht="24.75" customHeight="1">
      <c r="A30" s="30"/>
      <c r="B30" s="520"/>
      <c r="C30" s="520"/>
      <c r="D30" s="520"/>
      <c r="E30" s="520"/>
      <c r="F30" s="520"/>
      <c r="G30" s="520"/>
      <c r="H30" s="520"/>
      <c r="I30" s="520"/>
      <c r="J30" s="30"/>
      <c r="K30" s="30"/>
      <c r="L30" s="30"/>
      <c r="M30" s="30"/>
      <c r="N30" s="30"/>
      <c r="O30" s="30"/>
      <c r="P30" s="30"/>
      <c r="Q30" s="30"/>
      <c r="R30" s="30"/>
      <c r="S30" s="30"/>
      <c r="T30" s="30"/>
      <c r="U30" s="30"/>
    </row>
    <row r="31" spans="1:21" ht="24.75" customHeight="1">
      <c r="A31" s="30"/>
      <c r="B31" s="520"/>
      <c r="C31" s="520"/>
      <c r="D31" s="520"/>
      <c r="E31" s="520"/>
      <c r="F31" s="520"/>
      <c r="G31" s="520"/>
      <c r="H31" s="520"/>
      <c r="I31" s="520"/>
      <c r="J31" s="30"/>
      <c r="K31" s="30"/>
      <c r="L31" s="30"/>
      <c r="M31" s="30"/>
      <c r="N31" s="30"/>
      <c r="O31" s="30"/>
      <c r="P31" s="30"/>
      <c r="Q31" s="30"/>
      <c r="R31" s="30"/>
      <c r="S31" s="30"/>
      <c r="T31" s="30"/>
      <c r="U31" s="30"/>
    </row>
    <row r="32" spans="1:21" ht="24.75" customHeight="1">
      <c r="A32" s="30"/>
      <c r="B32" s="520"/>
      <c r="C32" s="520"/>
      <c r="D32" s="520"/>
      <c r="E32" s="520"/>
      <c r="F32" s="520"/>
      <c r="G32" s="520"/>
      <c r="H32" s="520"/>
      <c r="I32" s="520"/>
      <c r="J32" s="30"/>
      <c r="K32" s="30"/>
      <c r="L32" s="30"/>
      <c r="M32" s="30"/>
      <c r="N32" s="30"/>
      <c r="O32" s="30"/>
      <c r="P32" s="30"/>
      <c r="Q32" s="30"/>
      <c r="R32" s="30"/>
      <c r="S32" s="30"/>
      <c r="T32" s="30"/>
      <c r="U32" s="30"/>
    </row>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sheetData>
  <sheetProtection selectLockedCells="1" selectUnlockedCells="1"/>
  <mergeCells count="9">
    <mergeCell ref="B16:I19"/>
    <mergeCell ref="B22:I26"/>
    <mergeCell ref="B29:I32"/>
    <mergeCell ref="B6:C6"/>
    <mergeCell ref="D6:E6"/>
    <mergeCell ref="B8:E8"/>
    <mergeCell ref="B9:E9"/>
    <mergeCell ref="B11:E11"/>
    <mergeCell ref="F11:G11"/>
  </mergeCells>
  <dataValidations count="1">
    <dataValidation type="list" allowBlank="1" showErrorMessage="1" sqref="F11:G11">
      <formula1>$K$11:$K$12</formula1>
      <formula2>0</formula2>
    </dataValidation>
  </dataValidations>
  <printOptions horizontalCentered="1"/>
  <pageMargins left="0.7083333333333334" right="0.7083333333333334" top="0.7479166666666667" bottom="0.7479166666666667" header="0.5118055555555555" footer="0.5118055555555555"/>
  <pageSetup horizontalDpi="300" verticalDpi="300" orientation="portrait" paperSize="9" scale="98" r:id="rId2"/>
  <drawing r:id="rId1"/>
</worksheet>
</file>

<file path=xl/worksheets/sheet19.xml><?xml version="1.0" encoding="utf-8"?>
<worksheet xmlns="http://schemas.openxmlformats.org/spreadsheetml/2006/main" xmlns:r="http://schemas.openxmlformats.org/officeDocument/2006/relationships">
  <dimension ref="B2:AK20"/>
  <sheetViews>
    <sheetView view="pageBreakPreview" zoomScale="115" zoomScaleSheetLayoutView="115" zoomScalePageLayoutView="0" workbookViewId="0" topLeftCell="A1">
      <selection activeCell="X12" sqref="X12:AG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224"/>
      <c r="F2" s="81"/>
      <c r="G2" s="81"/>
      <c r="H2" s="81"/>
      <c r="I2" s="81"/>
      <c r="J2" s="81"/>
      <c r="K2" s="81"/>
      <c r="L2" s="81"/>
      <c r="M2" s="81"/>
      <c r="N2" s="81"/>
      <c r="O2" s="81"/>
      <c r="P2" s="81"/>
      <c r="Q2" s="81"/>
      <c r="R2" s="81"/>
      <c r="S2" s="81"/>
      <c r="T2" s="81"/>
      <c r="U2" s="81"/>
      <c r="V2" s="81"/>
      <c r="W2" s="81"/>
      <c r="X2" s="81"/>
      <c r="Y2" s="81"/>
      <c r="Z2" s="81"/>
      <c r="AA2" s="81"/>
    </row>
    <row r="3" ht="6" customHeight="1"/>
    <row r="4" spans="2:33" ht="12.75">
      <c r="B4" s="451" t="s">
        <v>518</v>
      </c>
      <c r="C4" s="440"/>
      <c r="D4" s="440"/>
      <c r="E4" s="440"/>
      <c r="F4" s="440"/>
      <c r="G4" s="440"/>
      <c r="H4" s="440"/>
      <c r="I4" s="440"/>
      <c r="J4" s="440"/>
      <c r="K4" s="440"/>
      <c r="L4" s="440"/>
      <c r="S4" s="381" t="s">
        <v>183</v>
      </c>
      <c r="T4" s="7"/>
      <c r="U4" s="7"/>
      <c r="V4" s="7"/>
      <c r="W4" s="7"/>
      <c r="X4" s="7"/>
      <c r="Y4" s="7"/>
      <c r="Z4" s="7"/>
      <c r="AA4" s="7"/>
      <c r="AB4" s="7"/>
      <c r="AC4" s="7"/>
      <c r="AD4" s="7"/>
      <c r="AE4" s="7"/>
      <c r="AF4" s="7"/>
      <c r="AG4" s="8"/>
    </row>
    <row r="5" spans="2:33" ht="12.75">
      <c r="B5" s="440"/>
      <c r="C5" s="440"/>
      <c r="D5" s="440"/>
      <c r="E5" s="440"/>
      <c r="F5" s="440"/>
      <c r="G5" s="440"/>
      <c r="H5" s="440"/>
      <c r="I5" s="440"/>
      <c r="J5" s="440"/>
      <c r="K5" s="440"/>
      <c r="L5" s="440"/>
      <c r="S5" s="396" t="s">
        <v>290</v>
      </c>
      <c r="T5" s="2"/>
      <c r="U5" s="2"/>
      <c r="V5" s="2"/>
      <c r="W5" s="2"/>
      <c r="X5" s="2"/>
      <c r="Y5" s="2"/>
      <c r="Z5" s="2"/>
      <c r="AA5" s="2"/>
      <c r="AB5" s="2"/>
      <c r="AC5" s="2"/>
      <c r="AD5" s="2"/>
      <c r="AE5" s="2"/>
      <c r="AF5" s="2"/>
      <c r="AG5" s="9"/>
    </row>
    <row r="6" spans="2:33" ht="12.75">
      <c r="B6" s="440"/>
      <c r="C6" s="440"/>
      <c r="D6" s="440"/>
      <c r="E6" s="440"/>
      <c r="F6" s="440"/>
      <c r="G6" s="440"/>
      <c r="H6" s="440"/>
      <c r="I6" s="440"/>
      <c r="J6" s="440"/>
      <c r="K6" s="440"/>
      <c r="L6" s="440"/>
      <c r="S6" s="228"/>
      <c r="T6" s="7"/>
      <c r="U6" s="7"/>
      <c r="V6" s="7"/>
      <c r="W6" s="7"/>
      <c r="X6" s="7"/>
      <c r="Y6" s="7"/>
      <c r="Z6" s="7"/>
      <c r="AA6" s="7"/>
      <c r="AB6" s="7"/>
      <c r="AC6" s="7"/>
      <c r="AD6" s="7"/>
      <c r="AE6" s="7"/>
      <c r="AF6" s="7"/>
      <c r="AG6" s="7"/>
    </row>
    <row r="8" spans="2:33" ht="12.75">
      <c r="B8" s="441" t="s">
        <v>291</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row>
    <row r="9" spans="2:33" ht="12.75">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row>
    <row r="11" ht="13.5">
      <c r="B11" s="6" t="s">
        <v>292</v>
      </c>
    </row>
    <row r="12" spans="2:37" ht="89.25" customHeight="1">
      <c r="B12" s="518" t="s">
        <v>293</v>
      </c>
      <c r="C12" s="518"/>
      <c r="D12" s="518"/>
      <c r="E12" s="518"/>
      <c r="F12" s="518"/>
      <c r="G12" s="518"/>
      <c r="H12" s="518"/>
      <c r="I12" s="518"/>
      <c r="J12" s="518"/>
      <c r="K12" s="518"/>
      <c r="L12" s="518"/>
      <c r="M12" s="518"/>
      <c r="N12" s="518"/>
      <c r="O12" s="518"/>
      <c r="P12" s="518"/>
      <c r="Q12" s="518"/>
      <c r="R12" s="518"/>
      <c r="S12" s="518"/>
      <c r="T12" s="518"/>
      <c r="U12" s="518"/>
      <c r="V12" s="518"/>
      <c r="W12" s="518"/>
      <c r="X12" s="500"/>
      <c r="Y12" s="500"/>
      <c r="Z12" s="500"/>
      <c r="AA12" s="500"/>
      <c r="AB12" s="500"/>
      <c r="AC12" s="500"/>
      <c r="AD12" s="500"/>
      <c r="AE12" s="500"/>
      <c r="AF12" s="500"/>
      <c r="AG12" s="500"/>
      <c r="AI12" s="12"/>
      <c r="AJ12" s="13" t="s">
        <v>294</v>
      </c>
      <c r="AK12" s="12"/>
    </row>
    <row r="13" spans="2:37" ht="40.5" customHeight="1">
      <c r="B13" s="482" t="s">
        <v>116</v>
      </c>
      <c r="C13" s="482"/>
      <c r="D13" s="482"/>
      <c r="E13" s="482"/>
      <c r="F13" s="482"/>
      <c r="G13" s="482"/>
      <c r="H13" s="482"/>
      <c r="I13" s="482"/>
      <c r="J13" s="482"/>
      <c r="K13" s="482"/>
      <c r="L13" s="482"/>
      <c r="M13" s="482"/>
      <c r="N13" s="482"/>
      <c r="O13" s="482"/>
      <c r="P13" s="482"/>
      <c r="Q13" s="482"/>
      <c r="R13" s="482"/>
      <c r="S13" s="482"/>
      <c r="T13" s="482"/>
      <c r="U13" s="482"/>
      <c r="V13" s="482"/>
      <c r="W13" s="482"/>
      <c r="X13" s="483" t="str">
        <f>IF(X12="行っている。","算定可","算定不可")</f>
        <v>算定不可</v>
      </c>
      <c r="Y13" s="483"/>
      <c r="Z13" s="483"/>
      <c r="AA13" s="483"/>
      <c r="AB13" s="483"/>
      <c r="AC13" s="483"/>
      <c r="AD13" s="483"/>
      <c r="AE13" s="483"/>
      <c r="AF13" s="483"/>
      <c r="AG13" s="483"/>
      <c r="AI13" s="12"/>
      <c r="AJ13" s="13" t="s">
        <v>197</v>
      </c>
      <c r="AK13" s="12"/>
    </row>
    <row r="14" spans="2:37" ht="40.5" customHeight="1">
      <c r="B14" s="484" t="s">
        <v>146</v>
      </c>
      <c r="C14" s="484"/>
      <c r="D14" s="484"/>
      <c r="E14" s="484"/>
      <c r="F14" s="484"/>
      <c r="G14" s="484"/>
      <c r="H14" s="484"/>
      <c r="I14" s="484"/>
      <c r="J14" s="484"/>
      <c r="K14" s="484"/>
      <c r="L14" s="484"/>
      <c r="M14" s="484"/>
      <c r="N14" s="484"/>
      <c r="O14" s="484"/>
      <c r="P14" s="484"/>
      <c r="Q14" s="484"/>
      <c r="R14" s="484"/>
      <c r="S14" s="484"/>
      <c r="T14" s="484"/>
      <c r="U14" s="484"/>
      <c r="V14" s="484"/>
      <c r="W14" s="484"/>
      <c r="X14" s="148"/>
      <c r="Y14" s="149"/>
      <c r="Z14" s="149"/>
      <c r="AA14" s="149"/>
      <c r="AB14" s="149"/>
      <c r="AC14" s="149">
        <f>IF(X13="算定可",10,0)</f>
        <v>0</v>
      </c>
      <c r="AD14" s="149"/>
      <c r="AE14" s="149"/>
      <c r="AF14" s="149"/>
      <c r="AG14" s="150"/>
      <c r="AI14" s="12"/>
      <c r="AJ14" s="13" t="s">
        <v>198</v>
      </c>
      <c r="AK14" s="12"/>
    </row>
    <row r="15" spans="2:37" ht="5.25" customHeight="1">
      <c r="B15" s="210"/>
      <c r="C15" s="210"/>
      <c r="D15" s="210"/>
      <c r="E15" s="210"/>
      <c r="F15" s="210"/>
      <c r="G15" s="210"/>
      <c r="H15" s="210"/>
      <c r="I15" s="210"/>
      <c r="J15" s="210"/>
      <c r="K15" s="210"/>
      <c r="L15" s="210"/>
      <c r="M15" s="210"/>
      <c r="N15" s="210"/>
      <c r="O15" s="210"/>
      <c r="P15" s="210"/>
      <c r="Q15" s="210"/>
      <c r="R15" s="210"/>
      <c r="S15" s="210"/>
      <c r="T15" s="210"/>
      <c r="U15" s="210"/>
      <c r="V15" s="210"/>
      <c r="W15" s="210"/>
      <c r="X15" s="229"/>
      <c r="Y15" s="229"/>
      <c r="Z15" s="229"/>
      <c r="AA15" s="229"/>
      <c r="AB15" s="229"/>
      <c r="AC15" s="229"/>
      <c r="AD15" s="229"/>
      <c r="AE15" s="229"/>
      <c r="AF15" s="229"/>
      <c r="AG15" s="229"/>
      <c r="AI15" s="12"/>
      <c r="AJ15" s="12"/>
      <c r="AK15" s="12"/>
    </row>
    <row r="16" spans="2:37" ht="13.5">
      <c r="B16" s="6" t="s">
        <v>5</v>
      </c>
      <c r="AI16" s="12"/>
      <c r="AJ16" s="12"/>
      <c r="AK16" s="12"/>
    </row>
    <row r="17" spans="3:37" ht="13.5">
      <c r="C17" s="1" t="s">
        <v>6</v>
      </c>
      <c r="E17" s="6" t="s">
        <v>148</v>
      </c>
      <c r="AI17" s="12"/>
      <c r="AJ17" s="12"/>
      <c r="AK17" s="12"/>
    </row>
    <row r="18" spans="4:37" ht="13.5">
      <c r="D18" s="80"/>
      <c r="AI18" s="12"/>
      <c r="AJ18" s="12"/>
      <c r="AK18" s="12"/>
    </row>
    <row r="19" spans="2:34" ht="30" customHeight="1">
      <c r="B19" s="18" t="s">
        <v>235</v>
      </c>
      <c r="C19" s="19"/>
      <c r="D19" s="19"/>
      <c r="E19" s="19"/>
      <c r="F19" s="19"/>
      <c r="G19" s="19"/>
      <c r="H19" s="19"/>
      <c r="I19" s="19"/>
      <c r="J19" s="19"/>
      <c r="K19" s="19"/>
      <c r="L19" s="19"/>
      <c r="M19" s="19"/>
      <c r="N19" s="19"/>
      <c r="O19" s="19"/>
      <c r="P19" s="19"/>
      <c r="Q19" s="19"/>
      <c r="R19" s="19"/>
      <c r="S19" s="19"/>
      <c r="T19" s="19"/>
      <c r="U19" s="19"/>
      <c r="V19" s="211"/>
      <c r="W19" s="211"/>
      <c r="X19" s="211"/>
      <c r="Y19" s="211"/>
      <c r="Z19" s="211"/>
      <c r="AA19" s="211"/>
      <c r="AB19" s="211"/>
      <c r="AC19" s="211"/>
      <c r="AD19" s="211"/>
      <c r="AE19" s="211"/>
      <c r="AF19" s="211"/>
      <c r="AG19" s="20"/>
      <c r="AH19" s="17"/>
    </row>
    <row r="20" spans="2:34" ht="30" customHeight="1">
      <c r="B20" s="21"/>
      <c r="C20" s="23" t="s">
        <v>9</v>
      </c>
      <c r="D20" s="22"/>
      <c r="E20" s="23" t="s">
        <v>295</v>
      </c>
      <c r="F20" s="22"/>
      <c r="G20" s="22"/>
      <c r="H20" s="22"/>
      <c r="I20" s="22"/>
      <c r="J20" s="22"/>
      <c r="K20" s="22"/>
      <c r="L20" s="22"/>
      <c r="M20" s="22"/>
      <c r="N20" s="22"/>
      <c r="O20" s="22"/>
      <c r="P20" s="22"/>
      <c r="Q20" s="22"/>
      <c r="R20" s="22"/>
      <c r="S20" s="22"/>
      <c r="T20" s="22"/>
      <c r="U20" s="22"/>
      <c r="V20" s="214"/>
      <c r="W20" s="214"/>
      <c r="X20" s="214"/>
      <c r="Y20" s="214"/>
      <c r="Z20" s="214"/>
      <c r="AA20" s="214"/>
      <c r="AB20" s="214"/>
      <c r="AC20" s="214"/>
      <c r="AD20" s="214"/>
      <c r="AE20" s="214"/>
      <c r="AF20" s="214"/>
      <c r="AG20" s="24"/>
      <c r="AH20" s="17"/>
    </row>
  </sheetData>
  <sheetProtection password="CC3D" sheet="1" selectLockedCells="1"/>
  <mergeCells count="7">
    <mergeCell ref="B14:W14"/>
    <mergeCell ref="B4:L6"/>
    <mergeCell ref="B8:AG9"/>
    <mergeCell ref="B12:W12"/>
    <mergeCell ref="X12:AG12"/>
    <mergeCell ref="B13:W13"/>
    <mergeCell ref="X13:AG13"/>
  </mergeCells>
  <dataValidations count="1">
    <dataValidation type="list" allowBlank="1" showErrorMessage="1" sqref="X12:AG12">
      <formula1>$AJ$12:$AJ$14</formula1>
      <formula2>0</formula2>
    </dataValidation>
  </dataValidations>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AR69"/>
  <sheetViews>
    <sheetView view="pageBreakPreview" zoomScaleSheetLayoutView="100" zoomScalePageLayoutView="0" workbookViewId="0" topLeftCell="A1">
      <selection activeCell="A1" sqref="A1"/>
    </sheetView>
  </sheetViews>
  <sheetFormatPr defaultColWidth="9.00390625" defaultRowHeight="13.5"/>
  <cols>
    <col min="1" max="1" width="3.625" style="0" customWidth="1"/>
    <col min="2" max="22" width="2.50390625" style="0" customWidth="1"/>
    <col min="23" max="23" width="34.625" style="0" customWidth="1"/>
    <col min="24" max="25" width="2.50390625" style="0" customWidth="1"/>
    <col min="26" max="26" width="4.375" style="0" customWidth="1"/>
  </cols>
  <sheetData>
    <row r="2" spans="2:25" ht="12.75">
      <c r="B2" s="440" t="s">
        <v>14</v>
      </c>
      <c r="C2" s="440"/>
      <c r="D2" s="440"/>
      <c r="E2" s="440"/>
      <c r="F2" s="440"/>
      <c r="G2" s="440"/>
      <c r="H2" s="440"/>
      <c r="I2" s="440"/>
      <c r="J2" s="440"/>
      <c r="K2" s="1"/>
      <c r="L2" s="1"/>
      <c r="M2" s="1"/>
      <c r="N2" s="1"/>
      <c r="O2" s="1"/>
      <c r="P2" s="1"/>
      <c r="Q2" s="1"/>
      <c r="R2" s="2"/>
      <c r="S2" s="1"/>
      <c r="T2" s="1"/>
      <c r="U2" s="1"/>
      <c r="V2" s="1"/>
      <c r="W2" s="3"/>
      <c r="X2" s="2"/>
      <c r="Y2" s="2"/>
    </row>
    <row r="3" spans="2:25" ht="12.75">
      <c r="B3" s="440"/>
      <c r="C3" s="440"/>
      <c r="D3" s="440"/>
      <c r="E3" s="440"/>
      <c r="F3" s="440"/>
      <c r="G3" s="440"/>
      <c r="H3" s="440"/>
      <c r="I3" s="440"/>
      <c r="J3" s="440"/>
      <c r="K3" s="1"/>
      <c r="L3" s="1"/>
      <c r="M3" s="1"/>
      <c r="N3" s="1"/>
      <c r="O3" s="1"/>
      <c r="P3" s="1"/>
      <c r="Q3" s="1"/>
      <c r="R3" s="2"/>
      <c r="S3" s="1"/>
      <c r="T3" s="1"/>
      <c r="U3" s="1"/>
      <c r="V3" s="1"/>
      <c r="W3" s="4"/>
      <c r="X3" s="2"/>
      <c r="Y3" s="2"/>
    </row>
    <row r="4" spans="2:25" ht="12.75">
      <c r="B4" s="440"/>
      <c r="C4" s="440"/>
      <c r="D4" s="440"/>
      <c r="E4" s="440"/>
      <c r="F4" s="440"/>
      <c r="G4" s="440"/>
      <c r="H4" s="440"/>
      <c r="I4" s="440"/>
      <c r="J4" s="440"/>
      <c r="K4" s="1"/>
      <c r="L4" s="1"/>
      <c r="M4" s="1"/>
      <c r="N4" s="1"/>
      <c r="O4" s="1"/>
      <c r="P4" s="1"/>
      <c r="Q4" s="1"/>
      <c r="R4" s="2"/>
      <c r="S4" s="1"/>
      <c r="T4" s="1"/>
      <c r="U4" s="1"/>
      <c r="V4" s="1"/>
      <c r="W4" s="5"/>
      <c r="X4" s="2"/>
      <c r="Y4" s="2"/>
    </row>
    <row r="5" spans="2:25" ht="12.75">
      <c r="B5" s="1"/>
      <c r="C5" s="1"/>
      <c r="D5" s="1"/>
      <c r="E5" s="1"/>
      <c r="F5" s="1"/>
      <c r="G5" s="1"/>
      <c r="H5" s="1"/>
      <c r="I5" s="1"/>
      <c r="J5" s="1"/>
      <c r="K5" s="1"/>
      <c r="L5" s="1"/>
      <c r="M5" s="1"/>
      <c r="N5" s="1"/>
      <c r="O5" s="1"/>
      <c r="P5" s="1"/>
      <c r="Q5" s="1"/>
      <c r="R5" s="2"/>
      <c r="S5" s="1"/>
      <c r="T5" s="1"/>
      <c r="U5" s="1"/>
      <c r="V5" s="1"/>
      <c r="W5" s="1"/>
      <c r="X5" s="1"/>
      <c r="Y5" s="1"/>
    </row>
    <row r="6" spans="2:25" ht="12.75">
      <c r="B6" s="441" t="s">
        <v>14</v>
      </c>
      <c r="C6" s="441"/>
      <c r="D6" s="441"/>
      <c r="E6" s="441"/>
      <c r="F6" s="441"/>
      <c r="G6" s="441"/>
      <c r="H6" s="441"/>
      <c r="I6" s="441"/>
      <c r="J6" s="441"/>
      <c r="K6" s="441"/>
      <c r="L6" s="441"/>
      <c r="M6" s="441"/>
      <c r="N6" s="441"/>
      <c r="O6" s="441"/>
      <c r="P6" s="441"/>
      <c r="Q6" s="441"/>
      <c r="R6" s="441"/>
      <c r="S6" s="441"/>
      <c r="T6" s="441"/>
      <c r="U6" s="441"/>
      <c r="V6" s="441"/>
      <c r="W6" s="441"/>
      <c r="X6" s="441"/>
      <c r="Y6" s="441"/>
    </row>
    <row r="7" spans="2:25" ht="12.75">
      <c r="B7" s="441"/>
      <c r="C7" s="441"/>
      <c r="D7" s="441"/>
      <c r="E7" s="441"/>
      <c r="F7" s="441"/>
      <c r="G7" s="441"/>
      <c r="H7" s="441"/>
      <c r="I7" s="441"/>
      <c r="J7" s="441"/>
      <c r="K7" s="441"/>
      <c r="L7" s="441"/>
      <c r="M7" s="441"/>
      <c r="N7" s="441"/>
      <c r="O7" s="441"/>
      <c r="P7" s="441"/>
      <c r="Q7" s="441"/>
      <c r="R7" s="441"/>
      <c r="S7" s="441"/>
      <c r="T7" s="441"/>
      <c r="U7" s="441"/>
      <c r="V7" s="441"/>
      <c r="W7" s="441"/>
      <c r="X7" s="441"/>
      <c r="Y7" s="441"/>
    </row>
    <row r="8" spans="2:25" ht="12.75">
      <c r="B8" s="1"/>
      <c r="C8" s="1"/>
      <c r="D8" s="1"/>
      <c r="E8" s="1"/>
      <c r="F8" s="1"/>
      <c r="G8" s="1"/>
      <c r="H8" s="1"/>
      <c r="I8" s="1"/>
      <c r="J8" s="1"/>
      <c r="K8" s="1"/>
      <c r="L8" s="1"/>
      <c r="M8" s="1"/>
      <c r="N8" s="1"/>
      <c r="O8" s="1"/>
      <c r="P8" s="1"/>
      <c r="Q8" s="1"/>
      <c r="R8" s="1"/>
      <c r="S8" s="1"/>
      <c r="T8" s="1"/>
      <c r="U8" s="1"/>
      <c r="V8" s="1"/>
      <c r="W8" s="1"/>
      <c r="X8" s="1"/>
      <c r="Y8" s="1"/>
    </row>
    <row r="9" spans="2:25" ht="13.5">
      <c r="B9" s="6" t="s">
        <v>98</v>
      </c>
      <c r="C9" s="1"/>
      <c r="D9" s="1"/>
      <c r="E9" s="1"/>
      <c r="F9" s="1"/>
      <c r="G9" s="1"/>
      <c r="H9" s="1"/>
      <c r="I9" s="1"/>
      <c r="J9" s="1"/>
      <c r="K9" s="1"/>
      <c r="L9" s="1"/>
      <c r="M9" s="1"/>
      <c r="N9" s="1"/>
      <c r="O9" s="1"/>
      <c r="P9" s="1"/>
      <c r="Q9" s="1"/>
      <c r="R9" s="1"/>
      <c r="S9" s="1"/>
      <c r="T9" s="1"/>
      <c r="U9" s="1"/>
      <c r="V9" s="1"/>
      <c r="W9" s="3"/>
      <c r="X9" s="2"/>
      <c r="Y9" s="2"/>
    </row>
    <row r="10" spans="2:25" ht="12.75">
      <c r="B10" s="1"/>
      <c r="C10" s="1"/>
      <c r="D10" s="1"/>
      <c r="E10" s="1"/>
      <c r="F10" s="1"/>
      <c r="G10" s="1"/>
      <c r="H10" s="1"/>
      <c r="I10" s="1"/>
      <c r="J10" s="1"/>
      <c r="K10" s="1"/>
      <c r="L10" s="1"/>
      <c r="M10" s="1"/>
      <c r="N10" s="1"/>
      <c r="O10" s="1"/>
      <c r="P10" s="1"/>
      <c r="Q10" s="1"/>
      <c r="R10" s="1"/>
      <c r="S10" s="1"/>
      <c r="T10" s="1"/>
      <c r="U10" s="1"/>
      <c r="V10" s="1"/>
      <c r="W10" s="4"/>
      <c r="X10" s="2"/>
      <c r="Y10" s="2"/>
    </row>
    <row r="11" spans="2:44" ht="34.5" customHeight="1">
      <c r="B11" s="442" t="s">
        <v>99</v>
      </c>
      <c r="C11" s="442"/>
      <c r="D11" s="442"/>
      <c r="E11" s="442"/>
      <c r="F11" s="442"/>
      <c r="G11" s="442"/>
      <c r="H11" s="442"/>
      <c r="I11" s="442"/>
      <c r="J11" s="442"/>
      <c r="K11" s="442"/>
      <c r="L11" s="442"/>
      <c r="M11" s="442"/>
      <c r="N11" s="442"/>
      <c r="O11" s="442"/>
      <c r="P11" s="442"/>
      <c r="Q11" s="443"/>
      <c r="R11" s="443"/>
      <c r="S11" s="443"/>
      <c r="T11" s="443"/>
      <c r="U11" s="443"/>
      <c r="V11" s="443"/>
      <c r="W11" s="443"/>
      <c r="X11" s="443"/>
      <c r="Y11" s="443"/>
      <c r="AR11" s="78" t="s">
        <v>100</v>
      </c>
    </row>
    <row r="12" spans="2:44" ht="34.5" customHeight="1">
      <c r="B12" s="442" t="s">
        <v>101</v>
      </c>
      <c r="C12" s="442"/>
      <c r="D12" s="442"/>
      <c r="E12" s="442"/>
      <c r="F12" s="442"/>
      <c r="G12" s="442"/>
      <c r="H12" s="442"/>
      <c r="I12" s="442"/>
      <c r="J12" s="442"/>
      <c r="K12" s="442"/>
      <c r="L12" s="442"/>
      <c r="M12" s="442"/>
      <c r="N12" s="442"/>
      <c r="O12" s="442"/>
      <c r="P12" s="442"/>
      <c r="Q12" s="443"/>
      <c r="R12" s="443"/>
      <c r="S12" s="443"/>
      <c r="T12" s="443"/>
      <c r="U12" s="443"/>
      <c r="V12" s="443"/>
      <c r="W12" s="443"/>
      <c r="X12" s="443"/>
      <c r="Y12" s="443"/>
      <c r="AC12" s="31" t="s">
        <v>100</v>
      </c>
      <c r="AD12" s="31"/>
      <c r="AR12" s="78" t="s">
        <v>102</v>
      </c>
    </row>
    <row r="13" spans="2:30" ht="34.5" customHeight="1">
      <c r="B13" s="434" t="s">
        <v>103</v>
      </c>
      <c r="C13" s="434"/>
      <c r="D13" s="434"/>
      <c r="E13" s="434"/>
      <c r="F13" s="434"/>
      <c r="G13" s="434"/>
      <c r="H13" s="434"/>
      <c r="I13" s="434"/>
      <c r="J13" s="434"/>
      <c r="K13" s="434"/>
      <c r="L13" s="434"/>
      <c r="M13" s="434"/>
      <c r="N13" s="434"/>
      <c r="O13" s="434"/>
      <c r="P13" s="434"/>
      <c r="Q13" s="435"/>
      <c r="R13" s="435"/>
      <c r="S13" s="435"/>
      <c r="T13" s="435"/>
      <c r="U13" s="435"/>
      <c r="V13" s="435"/>
      <c r="W13" s="435"/>
      <c r="X13" s="436" t="s">
        <v>104</v>
      </c>
      <c r="Y13" s="436"/>
      <c r="AC13" s="31" t="s">
        <v>102</v>
      </c>
      <c r="AD13" s="31"/>
    </row>
    <row r="14" spans="2:30" ht="34.5" customHeight="1" hidden="1">
      <c r="B14" s="437" t="s">
        <v>105</v>
      </c>
      <c r="C14" s="437"/>
      <c r="D14" s="437"/>
      <c r="E14" s="437"/>
      <c r="F14" s="437"/>
      <c r="G14" s="437"/>
      <c r="H14" s="437"/>
      <c r="I14" s="437"/>
      <c r="J14" s="437"/>
      <c r="K14" s="437"/>
      <c r="L14" s="437"/>
      <c r="M14" s="437"/>
      <c r="N14" s="437"/>
      <c r="O14" s="437"/>
      <c r="P14" s="437"/>
      <c r="Q14" s="438" t="s">
        <v>2</v>
      </c>
      <c r="R14" s="438"/>
      <c r="S14" s="438"/>
      <c r="T14" s="438"/>
      <c r="U14" s="438"/>
      <c r="V14" s="438"/>
      <c r="W14" s="438"/>
      <c r="X14" s="439"/>
      <c r="Y14" s="439"/>
      <c r="AC14" s="31"/>
      <c r="AD14" s="31"/>
    </row>
    <row r="15" spans="29:36" ht="13.5">
      <c r="AC15" s="31"/>
      <c r="AD15" s="31"/>
      <c r="AJ15" s="79"/>
    </row>
    <row r="16" spans="2:31" ht="13.5" hidden="1">
      <c r="B16" s="6" t="s">
        <v>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t="13.5" hidden="1">
      <c r="B17" s="1"/>
      <c r="C17" s="1" t="s">
        <v>6</v>
      </c>
      <c r="D17" s="1"/>
      <c r="E17" s="80" t="s">
        <v>106</v>
      </c>
      <c r="F17" s="80"/>
      <c r="G17" s="80"/>
      <c r="H17" s="80"/>
      <c r="I17" s="80"/>
      <c r="J17" s="80"/>
      <c r="K17" s="80"/>
      <c r="L17" s="80"/>
      <c r="M17" s="80"/>
      <c r="N17" s="80"/>
      <c r="O17" s="80"/>
      <c r="P17" s="80"/>
      <c r="Q17" s="80"/>
      <c r="R17" s="80"/>
      <c r="S17" s="80"/>
      <c r="T17" s="80"/>
      <c r="U17" s="80"/>
      <c r="V17" s="80"/>
      <c r="W17" s="1"/>
      <c r="X17" s="1"/>
      <c r="Y17" s="1"/>
      <c r="Z17" s="1"/>
      <c r="AA17" s="1"/>
      <c r="AB17" s="1"/>
      <c r="AC17" s="1"/>
      <c r="AD17" s="1"/>
      <c r="AE17" s="1"/>
    </row>
    <row r="18" ht="12.75" hidden="1"/>
    <row r="19" ht="12.75" hidden="1"/>
    <row r="20" spans="2:31" ht="13.5" hidden="1">
      <c r="B20" s="6" t="s">
        <v>107</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t="13.5" hidden="1">
      <c r="B21" s="1"/>
      <c r="C21" s="1"/>
      <c r="D21" s="1"/>
      <c r="E21" s="80"/>
      <c r="F21" s="80"/>
      <c r="G21" s="80"/>
      <c r="H21" s="80"/>
      <c r="I21" s="80"/>
      <c r="J21" s="80"/>
      <c r="K21" s="80"/>
      <c r="L21" s="80"/>
      <c r="M21" s="80"/>
      <c r="N21" s="80"/>
      <c r="O21" s="80"/>
      <c r="P21" s="80"/>
      <c r="Q21" s="80"/>
      <c r="R21" s="80"/>
      <c r="S21" s="80"/>
      <c r="T21" s="80"/>
      <c r="U21" s="80"/>
      <c r="V21" s="80"/>
      <c r="W21" s="1"/>
      <c r="X21" s="1"/>
      <c r="Y21" s="1"/>
      <c r="Z21" s="1"/>
      <c r="AA21" s="1"/>
      <c r="AB21" s="1"/>
      <c r="AC21" s="1"/>
      <c r="AD21" s="1"/>
      <c r="AE21" s="1"/>
    </row>
    <row r="22" ht="12.75" hidden="1"/>
    <row r="23" ht="12.75" hidden="1"/>
    <row r="24" ht="12.75" hidden="1"/>
    <row r="25" ht="13.5" customHeight="1" hidden="1"/>
    <row r="26" ht="12.75" customHeight="1" hidden="1"/>
    <row r="27" ht="12.75" customHeight="1" hidden="1"/>
    <row r="28" ht="12.75" hidden="1"/>
    <row r="29" ht="12.75" hidden="1"/>
    <row r="30" ht="13.5" customHeight="1" hidden="1"/>
    <row r="31" ht="12.75" hidden="1"/>
    <row r="32" ht="13.5" customHeight="1" hidden="1"/>
    <row r="33" ht="12.75" hidden="1"/>
    <row r="34" ht="12.75" hidden="1"/>
    <row r="35" ht="12.75" hidden="1"/>
    <row r="36" ht="12.75" hidden="1"/>
    <row r="37" ht="12.75" hidden="1"/>
    <row r="38" ht="12.75" hidden="1"/>
    <row r="39" ht="12.75" hidden="1"/>
    <row r="40" ht="12.75" hidden="1"/>
    <row r="41" ht="12.75" hidden="1"/>
    <row r="42" ht="12.75" hidden="1"/>
    <row r="62" spans="4:23" ht="13.5">
      <c r="D62" s="31" t="s">
        <v>99</v>
      </c>
      <c r="E62" s="31"/>
      <c r="F62" s="31"/>
      <c r="G62" s="31"/>
      <c r="H62" s="31"/>
      <c r="I62" s="31"/>
      <c r="J62" s="31"/>
      <c r="K62" s="31"/>
      <c r="L62" s="31"/>
      <c r="M62" s="31"/>
      <c r="N62" s="31"/>
      <c r="O62" s="31"/>
      <c r="P62" s="31"/>
      <c r="Q62" s="31"/>
      <c r="R62" s="31"/>
      <c r="S62" s="31"/>
      <c r="T62" s="31"/>
      <c r="U62" s="31"/>
      <c r="V62" s="31"/>
      <c r="W62" s="31"/>
    </row>
    <row r="63" spans="4:23" ht="13.5">
      <c r="D63" s="31" t="s">
        <v>108</v>
      </c>
      <c r="E63" s="31" t="s">
        <v>100</v>
      </c>
      <c r="F63" s="31"/>
      <c r="G63" s="31" t="s">
        <v>102</v>
      </c>
      <c r="H63" s="31"/>
      <c r="I63" s="31"/>
      <c r="J63" s="31"/>
      <c r="K63" s="31"/>
      <c r="L63" s="31"/>
      <c r="M63" s="31"/>
      <c r="N63" s="31"/>
      <c r="O63" s="31"/>
      <c r="P63" s="31"/>
      <c r="Q63" s="31"/>
      <c r="R63" s="31"/>
      <c r="S63" s="31"/>
      <c r="T63" s="31"/>
      <c r="U63" s="31"/>
      <c r="V63" s="31"/>
      <c r="W63" s="31"/>
    </row>
    <row r="64" spans="4:23" ht="13.5">
      <c r="D64" s="31" t="s">
        <v>103</v>
      </c>
      <c r="E64" s="31"/>
      <c r="F64" s="31" t="s">
        <v>104</v>
      </c>
      <c r="G64" s="31"/>
      <c r="H64" s="31"/>
      <c r="I64" s="31"/>
      <c r="J64" s="31"/>
      <c r="K64" s="31"/>
      <c r="L64" s="31"/>
      <c r="M64" s="31"/>
      <c r="N64" s="31"/>
      <c r="O64" s="31"/>
      <c r="P64" s="31"/>
      <c r="Q64" s="31"/>
      <c r="R64" s="31"/>
      <c r="S64" s="31"/>
      <c r="T64" s="31"/>
      <c r="U64" s="31"/>
      <c r="V64" s="31"/>
      <c r="W64" s="31"/>
    </row>
    <row r="65" spans="4:23" ht="13.5">
      <c r="D65" s="31"/>
      <c r="E65" s="31"/>
      <c r="F65" s="31"/>
      <c r="G65" s="31"/>
      <c r="H65" s="31"/>
      <c r="I65" s="31"/>
      <c r="J65" s="31"/>
      <c r="K65" s="31"/>
      <c r="L65" s="31"/>
      <c r="M65" s="31"/>
      <c r="N65" s="31"/>
      <c r="O65" s="31"/>
      <c r="P65" s="31"/>
      <c r="Q65" s="31"/>
      <c r="R65" s="31"/>
      <c r="S65" s="31"/>
      <c r="T65" s="31"/>
      <c r="U65" s="31"/>
      <c r="V65" s="31"/>
      <c r="W65" s="31"/>
    </row>
    <row r="66" spans="4:23" ht="13.5">
      <c r="D66" s="31"/>
      <c r="E66" s="31"/>
      <c r="F66" s="31"/>
      <c r="G66" s="31"/>
      <c r="H66" s="31"/>
      <c r="I66" s="31"/>
      <c r="J66" s="31"/>
      <c r="K66" s="31"/>
      <c r="L66" s="31"/>
      <c r="M66" s="31"/>
      <c r="N66" s="31"/>
      <c r="O66" s="31"/>
      <c r="P66" s="31"/>
      <c r="Q66" s="31"/>
      <c r="R66" s="31"/>
      <c r="S66" s="31"/>
      <c r="T66" s="31"/>
      <c r="U66" s="31"/>
      <c r="V66" s="31"/>
      <c r="W66" s="31"/>
    </row>
    <row r="67" spans="4:23" ht="13.5">
      <c r="D67" s="31" t="s">
        <v>109</v>
      </c>
      <c r="E67" s="31"/>
      <c r="F67" s="31"/>
      <c r="G67" s="31"/>
      <c r="H67" s="31"/>
      <c r="I67" s="31"/>
      <c r="J67" s="31"/>
      <c r="K67" s="31"/>
      <c r="L67" s="31"/>
      <c r="M67" s="31"/>
      <c r="N67" s="31"/>
      <c r="O67" s="31"/>
      <c r="P67" s="31"/>
      <c r="Q67" s="31"/>
      <c r="R67" s="31"/>
      <c r="S67" s="31"/>
      <c r="T67" s="31"/>
      <c r="U67" s="31"/>
      <c r="V67" s="31"/>
      <c r="W67" s="31"/>
    </row>
    <row r="68" spans="4:23" ht="13.5">
      <c r="D68" s="31"/>
      <c r="E68" s="31"/>
      <c r="F68" s="31"/>
      <c r="G68" s="31"/>
      <c r="H68" s="31"/>
      <c r="I68" s="31"/>
      <c r="J68" s="31"/>
      <c r="K68" s="31"/>
      <c r="L68" s="31"/>
      <c r="M68" s="31"/>
      <c r="N68" s="31"/>
      <c r="O68" s="31"/>
      <c r="P68" s="31"/>
      <c r="Q68" s="31"/>
      <c r="R68" s="31"/>
      <c r="S68" s="31"/>
      <c r="T68" s="31"/>
      <c r="U68" s="31"/>
      <c r="V68" s="31"/>
      <c r="W68" s="31"/>
    </row>
    <row r="69" spans="4:23" ht="13.5">
      <c r="D69" s="31" t="s">
        <v>110</v>
      </c>
      <c r="E69" s="31"/>
      <c r="F69" s="31"/>
      <c r="G69" s="31"/>
      <c r="H69" s="31"/>
      <c r="I69" s="31"/>
      <c r="J69" s="31"/>
      <c r="K69" s="31"/>
      <c r="L69" s="31"/>
      <c r="M69" s="31"/>
      <c r="N69" s="31"/>
      <c r="O69" s="31"/>
      <c r="P69" s="31"/>
      <c r="Q69" s="31"/>
      <c r="R69" s="31"/>
      <c r="S69" s="31"/>
      <c r="T69" s="31"/>
      <c r="U69" s="31"/>
      <c r="V69" s="31"/>
      <c r="W69" s="31"/>
    </row>
  </sheetData>
  <sheetProtection password="CC3D" sheet="1" objects="1" scenarios="1"/>
  <mergeCells count="12">
    <mergeCell ref="B2:J4"/>
    <mergeCell ref="B6:Y7"/>
    <mergeCell ref="B11:P11"/>
    <mergeCell ref="Q11:Y11"/>
    <mergeCell ref="B12:P12"/>
    <mergeCell ref="Q12:Y12"/>
    <mergeCell ref="B13:P13"/>
    <mergeCell ref="Q13:W13"/>
    <mergeCell ref="X13:Y13"/>
    <mergeCell ref="B14:P14"/>
    <mergeCell ref="Q14:W14"/>
    <mergeCell ref="X14:Y14"/>
  </mergeCells>
  <dataValidations count="1">
    <dataValidation type="list" allowBlank="1" showErrorMessage="1" sqref="Q12:Y12">
      <formula1>$AC$12:$AC$13</formula1>
      <formula2>0</formula2>
    </dataValidation>
  </dataValidations>
  <printOptions horizontalCentered="1"/>
  <pageMargins left="0.5118055555555555" right="0.5118055555555555" top="0.7479166666666667" bottom="0.7479166666666667" header="0.5118055555555555" footer="0.5118055555555555"/>
  <pageSetup horizontalDpi="300" verticalDpi="300" orientation="portrait" paperSize="9" scale="92" r:id="rId1"/>
</worksheet>
</file>

<file path=xl/worksheets/sheet20.xml><?xml version="1.0" encoding="utf-8"?>
<worksheet xmlns="http://schemas.openxmlformats.org/spreadsheetml/2006/main" xmlns:r="http://schemas.openxmlformats.org/officeDocument/2006/relationships">
  <dimension ref="A1:M16"/>
  <sheetViews>
    <sheetView view="pageBreakPreview" zoomScale="85" zoomScaleNormal="70" zoomScaleSheetLayoutView="85" zoomScalePageLayoutView="0" workbookViewId="0" topLeftCell="A1">
      <selection activeCell="C3" sqref="C3"/>
    </sheetView>
  </sheetViews>
  <sheetFormatPr defaultColWidth="9.00390625" defaultRowHeight="13.5"/>
  <cols>
    <col min="1" max="1" width="4.50390625" style="131" customWidth="1"/>
    <col min="2" max="2" width="18.75390625" style="81" customWidth="1"/>
    <col min="3" max="3" width="58.00390625" style="81" customWidth="1"/>
    <col min="4" max="4" width="15.25390625" style="81" customWidth="1"/>
    <col min="5" max="5" width="15.50390625" style="81" customWidth="1"/>
    <col min="6" max="6" width="38.125" style="81" customWidth="1"/>
    <col min="7" max="11" width="2.50390625" style="81" customWidth="1"/>
    <col min="12" max="16384" width="8.875" style="81" customWidth="1"/>
  </cols>
  <sheetData>
    <row r="1" spans="1:2" s="26" customFormat="1" ht="23.25" customHeight="1">
      <c r="A1" s="170"/>
      <c r="B1" s="397" t="s">
        <v>519</v>
      </c>
    </row>
    <row r="2" spans="1:5" s="26" customFormat="1" ht="17.25" customHeight="1">
      <c r="A2" s="170"/>
      <c r="B2" s="28" t="s">
        <v>296</v>
      </c>
      <c r="C2" s="28"/>
      <c r="D2" s="28"/>
      <c r="E2" s="28"/>
    </row>
    <row r="3" spans="2:5" ht="50.25" customHeight="1">
      <c r="B3" s="103"/>
      <c r="C3" s="103"/>
      <c r="D3" s="103"/>
      <c r="E3" s="103"/>
    </row>
    <row r="4" spans="1:6" s="231" customFormat="1" ht="24" customHeight="1">
      <c r="A4" s="530" t="s">
        <v>297</v>
      </c>
      <c r="B4" s="530"/>
      <c r="C4" s="530"/>
      <c r="D4" s="530"/>
      <c r="E4" s="530"/>
      <c r="F4" s="530"/>
    </row>
    <row r="5" spans="1:6" ht="42.75" customHeight="1">
      <c r="A5" s="531" t="s">
        <v>17</v>
      </c>
      <c r="B5" s="532" t="s">
        <v>298</v>
      </c>
      <c r="C5" s="533" t="s">
        <v>299</v>
      </c>
      <c r="D5" s="534" t="s">
        <v>300</v>
      </c>
      <c r="E5" s="534"/>
      <c r="F5" s="534"/>
    </row>
    <row r="6" spans="1:6" ht="51" customHeight="1">
      <c r="A6" s="531"/>
      <c r="B6" s="532"/>
      <c r="C6" s="533"/>
      <c r="D6" s="232" t="s">
        <v>301</v>
      </c>
      <c r="E6" s="233" t="s">
        <v>302</v>
      </c>
      <c r="F6" s="234" t="s">
        <v>303</v>
      </c>
    </row>
    <row r="7" spans="1:13" ht="54.75" customHeight="1">
      <c r="A7" s="139">
        <v>1</v>
      </c>
      <c r="B7" s="140"/>
      <c r="C7" s="235"/>
      <c r="D7" s="236"/>
      <c r="E7" s="236"/>
      <c r="F7" s="237"/>
      <c r="M7" s="238" t="s">
        <v>9</v>
      </c>
    </row>
    <row r="8" spans="1:13" ht="54.75" customHeight="1">
      <c r="A8" s="143">
        <v>2</v>
      </c>
      <c r="B8" s="144"/>
      <c r="C8" s="235"/>
      <c r="D8" s="239"/>
      <c r="E8" s="239"/>
      <c r="F8" s="240"/>
      <c r="M8" s="131"/>
    </row>
    <row r="9" spans="1:6" ht="54.75" customHeight="1">
      <c r="A9" s="143">
        <v>3</v>
      </c>
      <c r="B9" s="144"/>
      <c r="C9" s="241"/>
      <c r="D9" s="236"/>
      <c r="E9" s="236"/>
      <c r="F9" s="240"/>
    </row>
    <row r="10" spans="1:6" ht="54.75" customHeight="1">
      <c r="A10" s="143">
        <v>4</v>
      </c>
      <c r="B10" s="144"/>
      <c r="C10" s="241"/>
      <c r="D10" s="236"/>
      <c r="E10" s="236"/>
      <c r="F10" s="240"/>
    </row>
    <row r="11" spans="1:6" ht="54.75" customHeight="1">
      <c r="A11" s="143">
        <v>5</v>
      </c>
      <c r="B11" s="144"/>
      <c r="C11" s="241"/>
      <c r="D11" s="236"/>
      <c r="E11" s="236"/>
      <c r="F11" s="240"/>
    </row>
    <row r="12" spans="1:6" ht="54.75" customHeight="1">
      <c r="A12" s="143">
        <v>6</v>
      </c>
      <c r="B12" s="144"/>
      <c r="C12" s="241"/>
      <c r="D12" s="236"/>
      <c r="E12" s="236"/>
      <c r="F12" s="240"/>
    </row>
    <row r="13" spans="1:6" ht="54.75" customHeight="1">
      <c r="A13" s="143">
        <v>7</v>
      </c>
      <c r="B13" s="144"/>
      <c r="C13" s="241"/>
      <c r="D13" s="236"/>
      <c r="E13" s="236"/>
      <c r="F13" s="240"/>
    </row>
    <row r="14" spans="1:6" ht="54.75" customHeight="1">
      <c r="A14" s="143">
        <v>8</v>
      </c>
      <c r="B14" s="144"/>
      <c r="C14" s="241"/>
      <c r="D14" s="236"/>
      <c r="E14" s="236"/>
      <c r="F14" s="240"/>
    </row>
    <row r="15" spans="1:6" ht="54.75" customHeight="1">
      <c r="A15" s="143">
        <v>9</v>
      </c>
      <c r="B15" s="144"/>
      <c r="C15" s="241"/>
      <c r="D15" s="236"/>
      <c r="E15" s="236"/>
      <c r="F15" s="240"/>
    </row>
    <row r="16" spans="1:6" ht="54.75" customHeight="1">
      <c r="A16" s="242">
        <v>10</v>
      </c>
      <c r="B16" s="243"/>
      <c r="C16" s="244"/>
      <c r="D16" s="236"/>
      <c r="E16" s="236"/>
      <c r="F16" s="245"/>
    </row>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sheetData>
  <sheetProtection selectLockedCells="1" selectUnlockedCells="1"/>
  <mergeCells count="5">
    <mergeCell ref="A4:F4"/>
    <mergeCell ref="A5:A6"/>
    <mergeCell ref="B5:B6"/>
    <mergeCell ref="C5:C6"/>
    <mergeCell ref="D5:F5"/>
  </mergeCells>
  <dataValidations count="1">
    <dataValidation type="list" allowBlank="1" showErrorMessage="1" sqref="D7:E16">
      <formula1>$M$6:$M$7</formula1>
      <formula2>0</formula2>
    </dataValidation>
  </dataValidations>
  <printOptions horizontalCentered="1"/>
  <pageMargins left="0.11805555555555555" right="0.11805555555555555" top="0.7479166666666667" bottom="0.7479166666666667" header="0.5118055555555555" footer="0.5118055555555555"/>
  <pageSetup horizontalDpi="300" verticalDpi="300" orientation="portrait" paperSize="9" scale="66" r:id="rId2"/>
  <drawing r:id="rId1"/>
</worksheet>
</file>

<file path=xl/worksheets/sheet21.xml><?xml version="1.0" encoding="utf-8"?>
<worksheet xmlns="http://schemas.openxmlformats.org/spreadsheetml/2006/main" xmlns:r="http://schemas.openxmlformats.org/officeDocument/2006/relationships">
  <dimension ref="B2:AH20"/>
  <sheetViews>
    <sheetView view="pageBreakPreview" zoomScale="115" zoomScaleSheetLayoutView="115" zoomScalePageLayoutView="0" workbookViewId="0" topLeftCell="A1">
      <selection activeCell="X12" sqref="X12:AD12"/>
    </sheetView>
  </sheetViews>
  <sheetFormatPr defaultColWidth="9.00390625" defaultRowHeight="13.5"/>
  <cols>
    <col min="1" max="28" width="2.50390625" style="1" customWidth="1"/>
    <col min="29" max="29" width="5.00390625" style="1" customWidth="1"/>
    <col min="30" max="32" width="2.50390625" style="1" customWidth="1"/>
    <col min="33" max="33" width="4.75390625" style="1" customWidth="1"/>
    <col min="34" max="34" width="2.50390625" style="1" customWidth="1"/>
    <col min="35" max="16384" width="9.00390625" style="1" customWidth="1"/>
  </cols>
  <sheetData>
    <row r="2" spans="5:27" ht="6.75" customHeight="1">
      <c r="E2" s="224"/>
      <c r="F2" s="81"/>
      <c r="G2" s="81"/>
      <c r="H2" s="81"/>
      <c r="I2" s="81"/>
      <c r="J2" s="81"/>
      <c r="K2" s="81"/>
      <c r="L2" s="81"/>
      <c r="M2" s="81"/>
      <c r="N2" s="81"/>
      <c r="O2" s="81"/>
      <c r="P2" s="81"/>
      <c r="Q2" s="81"/>
      <c r="R2" s="81"/>
      <c r="S2" s="81"/>
      <c r="T2" s="81"/>
      <c r="U2" s="81"/>
      <c r="V2" s="81"/>
      <c r="W2" s="81"/>
      <c r="X2" s="81"/>
      <c r="Y2" s="81"/>
      <c r="Z2" s="81"/>
      <c r="AA2" s="81"/>
    </row>
    <row r="3" ht="6" customHeight="1"/>
    <row r="4" spans="2:33" ht="12.75" customHeight="1">
      <c r="B4" s="451" t="s">
        <v>520</v>
      </c>
      <c r="C4" s="440"/>
      <c r="D4" s="440"/>
      <c r="E4" s="440"/>
      <c r="F4" s="440"/>
      <c r="G4" s="440"/>
      <c r="H4" s="440"/>
      <c r="I4" s="440"/>
      <c r="J4" s="440"/>
      <c r="K4" s="440"/>
      <c r="L4" s="440"/>
      <c r="M4" s="440"/>
      <c r="S4" s="381" t="s">
        <v>183</v>
      </c>
      <c r="T4" s="7"/>
      <c r="U4" s="7"/>
      <c r="V4" s="7"/>
      <c r="W4" s="7"/>
      <c r="X4" s="7"/>
      <c r="Y4" s="7"/>
      <c r="Z4" s="7"/>
      <c r="AA4" s="7"/>
      <c r="AB4" s="7"/>
      <c r="AC4" s="7"/>
      <c r="AD4" s="7"/>
      <c r="AE4" s="7"/>
      <c r="AF4" s="7"/>
      <c r="AG4" s="8"/>
    </row>
    <row r="5" spans="2:33" ht="12.75" customHeight="1">
      <c r="B5" s="440"/>
      <c r="C5" s="440"/>
      <c r="D5" s="440"/>
      <c r="E5" s="440"/>
      <c r="F5" s="440"/>
      <c r="G5" s="440"/>
      <c r="H5" s="440"/>
      <c r="I5" s="440"/>
      <c r="J5" s="440"/>
      <c r="K5" s="440"/>
      <c r="L5" s="440"/>
      <c r="M5" s="440"/>
      <c r="S5" s="396" t="s">
        <v>304</v>
      </c>
      <c r="T5" s="2"/>
      <c r="U5" s="2"/>
      <c r="V5" s="2"/>
      <c r="W5" s="2"/>
      <c r="X5" s="2"/>
      <c r="Y5" s="2"/>
      <c r="Z5" s="2"/>
      <c r="AA5" s="2"/>
      <c r="AB5" s="2"/>
      <c r="AC5" s="2"/>
      <c r="AD5" s="2"/>
      <c r="AE5" s="2"/>
      <c r="AF5" s="2"/>
      <c r="AG5" s="9"/>
    </row>
    <row r="6" spans="2:33" ht="13.5" customHeight="1">
      <c r="B6" s="440"/>
      <c r="C6" s="440"/>
      <c r="D6" s="440"/>
      <c r="E6" s="440"/>
      <c r="F6" s="440"/>
      <c r="G6" s="440"/>
      <c r="H6" s="440"/>
      <c r="I6" s="440"/>
      <c r="J6" s="440"/>
      <c r="K6" s="440"/>
      <c r="L6" s="440"/>
      <c r="M6" s="440"/>
      <c r="S6" s="228"/>
      <c r="T6" s="7"/>
      <c r="U6" s="7"/>
      <c r="V6" s="7"/>
      <c r="W6" s="7"/>
      <c r="X6" s="7"/>
      <c r="Y6" s="7"/>
      <c r="Z6" s="7"/>
      <c r="AA6" s="7"/>
      <c r="AB6" s="7"/>
      <c r="AC6" s="7"/>
      <c r="AD6" s="7"/>
      <c r="AE6" s="7"/>
      <c r="AF6" s="7"/>
      <c r="AG6" s="7"/>
    </row>
    <row r="8" spans="2:33" ht="12.75">
      <c r="B8" s="441" t="s">
        <v>291</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row>
    <row r="9" spans="2:33" ht="12.75">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row>
    <row r="11" ht="13.5">
      <c r="B11" s="6" t="s">
        <v>305</v>
      </c>
    </row>
    <row r="12" spans="2:33" ht="63" customHeight="1">
      <c r="B12" s="518" t="s">
        <v>306</v>
      </c>
      <c r="C12" s="518"/>
      <c r="D12" s="518"/>
      <c r="E12" s="518"/>
      <c r="F12" s="518"/>
      <c r="G12" s="518"/>
      <c r="H12" s="518"/>
      <c r="I12" s="518"/>
      <c r="J12" s="518"/>
      <c r="K12" s="518"/>
      <c r="L12" s="518"/>
      <c r="M12" s="518"/>
      <c r="N12" s="518"/>
      <c r="O12" s="518"/>
      <c r="P12" s="518"/>
      <c r="Q12" s="518"/>
      <c r="R12" s="518"/>
      <c r="S12" s="518"/>
      <c r="T12" s="518"/>
      <c r="U12" s="518"/>
      <c r="V12" s="518"/>
      <c r="W12" s="518"/>
      <c r="X12" s="535"/>
      <c r="Y12" s="535"/>
      <c r="Z12" s="535"/>
      <c r="AA12" s="535"/>
      <c r="AB12" s="535"/>
      <c r="AC12" s="535"/>
      <c r="AD12" s="535"/>
      <c r="AE12" s="502" t="s">
        <v>11</v>
      </c>
      <c r="AF12" s="502"/>
      <c r="AG12" s="502"/>
    </row>
    <row r="13" spans="2:33" ht="40.5" customHeight="1">
      <c r="B13" s="482" t="s">
        <v>116</v>
      </c>
      <c r="C13" s="482"/>
      <c r="D13" s="482"/>
      <c r="E13" s="482"/>
      <c r="F13" s="482"/>
      <c r="G13" s="482"/>
      <c r="H13" s="482"/>
      <c r="I13" s="482"/>
      <c r="J13" s="482"/>
      <c r="K13" s="482"/>
      <c r="L13" s="482"/>
      <c r="M13" s="482"/>
      <c r="N13" s="482"/>
      <c r="O13" s="482"/>
      <c r="P13" s="482"/>
      <c r="Q13" s="482"/>
      <c r="R13" s="482"/>
      <c r="S13" s="482"/>
      <c r="T13" s="482"/>
      <c r="U13" s="482"/>
      <c r="V13" s="482"/>
      <c r="W13" s="482"/>
      <c r="X13" s="483" t="str">
        <f>IF(X12&gt;=5,"算定可","算定不可")</f>
        <v>算定不可</v>
      </c>
      <c r="Y13" s="483"/>
      <c r="Z13" s="483"/>
      <c r="AA13" s="483"/>
      <c r="AB13" s="483"/>
      <c r="AC13" s="483"/>
      <c r="AD13" s="483"/>
      <c r="AE13" s="483"/>
      <c r="AF13" s="483"/>
      <c r="AG13" s="483"/>
    </row>
    <row r="14" spans="2:33" ht="40.5" customHeight="1">
      <c r="B14" s="484" t="s">
        <v>146</v>
      </c>
      <c r="C14" s="484"/>
      <c r="D14" s="484"/>
      <c r="E14" s="484"/>
      <c r="F14" s="484"/>
      <c r="G14" s="484"/>
      <c r="H14" s="484"/>
      <c r="I14" s="484"/>
      <c r="J14" s="484"/>
      <c r="K14" s="484"/>
      <c r="L14" s="484"/>
      <c r="M14" s="484"/>
      <c r="N14" s="484"/>
      <c r="O14" s="484"/>
      <c r="P14" s="484"/>
      <c r="Q14" s="484"/>
      <c r="R14" s="484"/>
      <c r="S14" s="484"/>
      <c r="T14" s="484"/>
      <c r="U14" s="484"/>
      <c r="V14" s="484"/>
      <c r="W14" s="484"/>
      <c r="X14" s="148"/>
      <c r="Y14" s="149"/>
      <c r="Z14" s="149"/>
      <c r="AA14" s="149"/>
      <c r="AB14" s="149"/>
      <c r="AC14" s="149">
        <f>IF(X13="算定可",8,0)</f>
        <v>0</v>
      </c>
      <c r="AD14" s="149"/>
      <c r="AE14" s="149"/>
      <c r="AF14" s="149"/>
      <c r="AG14" s="150"/>
    </row>
    <row r="15" ht="13.5">
      <c r="B15" s="6" t="s">
        <v>118</v>
      </c>
    </row>
    <row r="16" spans="3:5" ht="13.5">
      <c r="C16" s="1" t="s">
        <v>6</v>
      </c>
      <c r="E16" s="6" t="s">
        <v>148</v>
      </c>
    </row>
    <row r="17" spans="3:5" ht="13.5">
      <c r="C17" s="1" t="s">
        <v>6</v>
      </c>
      <c r="E17" s="6" t="s">
        <v>307</v>
      </c>
    </row>
    <row r="18" ht="13.5">
      <c r="D18" s="80"/>
    </row>
    <row r="19" spans="2:34" ht="30" customHeight="1">
      <c r="B19" s="18" t="s">
        <v>235</v>
      </c>
      <c r="C19" s="19"/>
      <c r="D19" s="19"/>
      <c r="E19" s="19"/>
      <c r="F19" s="19"/>
      <c r="G19" s="19"/>
      <c r="H19" s="19"/>
      <c r="I19" s="19"/>
      <c r="J19" s="19"/>
      <c r="K19" s="19"/>
      <c r="L19" s="19"/>
      <c r="M19" s="19"/>
      <c r="N19" s="19"/>
      <c r="O19" s="19"/>
      <c r="P19" s="19"/>
      <c r="Q19" s="19"/>
      <c r="R19" s="19"/>
      <c r="S19" s="19"/>
      <c r="T19" s="19"/>
      <c r="U19" s="19"/>
      <c r="V19" s="211"/>
      <c r="W19" s="211"/>
      <c r="X19" s="211"/>
      <c r="Y19" s="211"/>
      <c r="Z19" s="211"/>
      <c r="AA19" s="211"/>
      <c r="AB19" s="211"/>
      <c r="AC19" s="211"/>
      <c r="AD19" s="211"/>
      <c r="AE19" s="211"/>
      <c r="AF19" s="211"/>
      <c r="AG19" s="20"/>
      <c r="AH19" s="17"/>
    </row>
    <row r="20" spans="2:34" ht="30" customHeight="1">
      <c r="B20" s="21"/>
      <c r="C20" s="23" t="s">
        <v>9</v>
      </c>
      <c r="D20" s="22"/>
      <c r="E20" s="23" t="s">
        <v>308</v>
      </c>
      <c r="F20" s="22"/>
      <c r="G20" s="22"/>
      <c r="H20" s="22"/>
      <c r="I20" s="22"/>
      <c r="J20" s="22"/>
      <c r="K20" s="22"/>
      <c r="L20" s="22"/>
      <c r="M20" s="22"/>
      <c r="N20" s="22"/>
      <c r="O20" s="22"/>
      <c r="P20" s="22"/>
      <c r="Q20" s="22"/>
      <c r="R20" s="22"/>
      <c r="S20" s="22"/>
      <c r="T20" s="22"/>
      <c r="U20" s="22"/>
      <c r="V20" s="214"/>
      <c r="W20" s="214"/>
      <c r="X20" s="214"/>
      <c r="Y20" s="214"/>
      <c r="Z20" s="214"/>
      <c r="AA20" s="214"/>
      <c r="AB20" s="214"/>
      <c r="AC20" s="214"/>
      <c r="AD20" s="214"/>
      <c r="AE20" s="214"/>
      <c r="AF20" s="214"/>
      <c r="AG20" s="24"/>
      <c r="AH20" s="17"/>
    </row>
  </sheetData>
  <sheetProtection password="CC3D" sheet="1" selectLockedCells="1"/>
  <mergeCells count="8">
    <mergeCell ref="B14:W14"/>
    <mergeCell ref="B4:M6"/>
    <mergeCell ref="B8:AG9"/>
    <mergeCell ref="B12:W12"/>
    <mergeCell ref="X12:AD12"/>
    <mergeCell ref="AE12:AG12"/>
    <mergeCell ref="B13:W13"/>
    <mergeCell ref="X13:AG13"/>
  </mergeCells>
  <printOptions/>
  <pageMargins left="0.75" right="0.75" top="1" bottom="1" header="0.5118055555555555" footer="0.511805555555555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2:E13"/>
  <sheetViews>
    <sheetView view="pageBreakPreview" zoomScale="85" zoomScaleSheetLayoutView="85" zoomScalePageLayoutView="0" workbookViewId="0" topLeftCell="A1">
      <selection activeCell="G4" sqref="G4"/>
    </sheetView>
  </sheetViews>
  <sheetFormatPr defaultColWidth="9.00390625" defaultRowHeight="13.5"/>
  <cols>
    <col min="1" max="1" width="4.50390625" style="0" customWidth="1"/>
    <col min="2" max="2" width="34.50390625" style="0" customWidth="1"/>
    <col min="3" max="3" width="27.375" style="0" customWidth="1"/>
    <col min="4" max="4" width="22.75390625" style="0" customWidth="1"/>
    <col min="5" max="5" width="23.25390625" style="0" customWidth="1"/>
  </cols>
  <sheetData>
    <row r="2" spans="1:2" s="231" customFormat="1" ht="30.75" customHeight="1">
      <c r="A2" s="246"/>
      <c r="B2" s="398" t="s">
        <v>521</v>
      </c>
    </row>
    <row r="3" spans="1:5" s="231" customFormat="1" ht="29.25" customHeight="1">
      <c r="A3" s="246"/>
      <c r="B3" s="247" t="s">
        <v>296</v>
      </c>
      <c r="C3" s="248"/>
      <c r="E3" s="248"/>
    </row>
    <row r="4" s="231" customFormat="1" ht="9" customHeight="1">
      <c r="A4" s="246"/>
    </row>
    <row r="5" spans="1:5" s="231" customFormat="1" ht="51.75" customHeight="1">
      <c r="A5" s="536" t="s">
        <v>309</v>
      </c>
      <c r="B5" s="536"/>
      <c r="C5" s="536"/>
      <c r="D5" s="536"/>
      <c r="E5" s="536"/>
    </row>
    <row r="6" spans="1:5" s="249" customFormat="1" ht="24" customHeight="1">
      <c r="A6" s="537" t="s">
        <v>17</v>
      </c>
      <c r="B6" s="538" t="s">
        <v>310</v>
      </c>
      <c r="C6" s="538" t="s">
        <v>311</v>
      </c>
      <c r="D6" s="539" t="s">
        <v>312</v>
      </c>
      <c r="E6" s="540" t="s">
        <v>313</v>
      </c>
    </row>
    <row r="7" spans="1:5" s="249" customFormat="1" ht="42.75" customHeight="1">
      <c r="A7" s="537"/>
      <c r="B7" s="538"/>
      <c r="C7" s="538"/>
      <c r="D7" s="539"/>
      <c r="E7" s="540"/>
    </row>
    <row r="8" spans="1:5" ht="120" customHeight="1">
      <c r="A8" s="250">
        <v>1</v>
      </c>
      <c r="B8" s="251"/>
      <c r="C8" s="251"/>
      <c r="D8" s="251"/>
      <c r="E8" s="252"/>
    </row>
    <row r="9" spans="1:5" ht="120" customHeight="1">
      <c r="A9" s="143">
        <v>2</v>
      </c>
      <c r="B9" s="241"/>
      <c r="C9" s="235"/>
      <c r="D9" s="241"/>
      <c r="E9" s="253"/>
    </row>
    <row r="10" spans="1:5" ht="120" customHeight="1">
      <c r="A10" s="143">
        <v>3</v>
      </c>
      <c r="B10" s="241"/>
      <c r="C10" s="235"/>
      <c r="D10" s="241"/>
      <c r="E10" s="253"/>
    </row>
    <row r="11" spans="1:5" ht="120" customHeight="1">
      <c r="A11" s="143">
        <v>4</v>
      </c>
      <c r="B11" s="241"/>
      <c r="C11" s="235"/>
      <c r="D11" s="241"/>
      <c r="E11" s="253"/>
    </row>
    <row r="12" spans="1:5" ht="120" customHeight="1">
      <c r="A12" s="143">
        <v>5</v>
      </c>
      <c r="B12" s="241"/>
      <c r="C12" s="235"/>
      <c r="D12" s="241"/>
      <c r="E12" s="253"/>
    </row>
    <row r="13" s="29" customFormat="1" ht="27" customHeight="1">
      <c r="B13" s="32" t="s">
        <v>314</v>
      </c>
    </row>
  </sheetData>
  <sheetProtection selectLockedCells="1" selectUnlockedCells="1"/>
  <mergeCells count="6">
    <mergeCell ref="A5:E5"/>
    <mergeCell ref="A6:A7"/>
    <mergeCell ref="B6:B7"/>
    <mergeCell ref="C6:C7"/>
    <mergeCell ref="D6:D7"/>
    <mergeCell ref="E6:E7"/>
  </mergeCells>
  <printOptions horizontalCentered="1"/>
  <pageMargins left="0.5118055555555555" right="0.5118055555555555" top="0.7479166666666667" bottom="0.7479166666666667" header="0.5118055555555555" footer="0.5118055555555555"/>
  <pageSetup horizontalDpi="300" verticalDpi="300" orientation="portrait" paperSize="9" scale="81" r:id="rId2"/>
  <drawing r:id="rId1"/>
</worksheet>
</file>

<file path=xl/worksheets/sheet23.xml><?xml version="1.0" encoding="utf-8"?>
<worksheet xmlns="http://schemas.openxmlformats.org/spreadsheetml/2006/main" xmlns:r="http://schemas.openxmlformats.org/officeDocument/2006/relationships">
  <dimension ref="B2:AI24"/>
  <sheetViews>
    <sheetView view="pageBreakPreview" zoomScaleSheetLayoutView="100" zoomScalePageLayoutView="0" workbookViewId="0" topLeftCell="A1">
      <selection activeCell="X11" sqref="X11:AD11"/>
    </sheetView>
  </sheetViews>
  <sheetFormatPr defaultColWidth="9.00390625" defaultRowHeight="13.5"/>
  <cols>
    <col min="1" max="34" width="2.50390625" style="1" customWidth="1"/>
    <col min="35" max="35" width="4.625" style="1" customWidth="1"/>
    <col min="36" max="16384" width="9.00390625" style="1" customWidth="1"/>
  </cols>
  <sheetData>
    <row r="2" spans="2:35" ht="13.5" customHeight="1">
      <c r="B2" s="451" t="s">
        <v>522</v>
      </c>
      <c r="C2" s="440"/>
      <c r="D2" s="440"/>
      <c r="E2" s="440"/>
      <c r="F2" s="440"/>
      <c r="G2" s="440"/>
      <c r="H2" s="440"/>
      <c r="I2" s="440"/>
      <c r="J2" s="440"/>
      <c r="K2" s="440"/>
      <c r="L2" s="440"/>
      <c r="M2" s="440"/>
      <c r="Q2" s="381" t="s">
        <v>498</v>
      </c>
      <c r="R2" s="7"/>
      <c r="S2" s="7"/>
      <c r="T2" s="7"/>
      <c r="U2" s="7"/>
      <c r="V2" s="7"/>
      <c r="W2" s="7"/>
      <c r="X2" s="7"/>
      <c r="Y2" s="7"/>
      <c r="Z2" s="7"/>
      <c r="AA2" s="7"/>
      <c r="AB2" s="7"/>
      <c r="AC2" s="7"/>
      <c r="AD2" s="7"/>
      <c r="AE2" s="7"/>
      <c r="AF2" s="7"/>
      <c r="AG2" s="7"/>
      <c r="AH2" s="7"/>
      <c r="AI2" s="8"/>
    </row>
    <row r="3" spans="2:35" ht="13.5" customHeight="1">
      <c r="B3" s="440"/>
      <c r="C3" s="440"/>
      <c r="D3" s="440"/>
      <c r="E3" s="440"/>
      <c r="F3" s="440"/>
      <c r="G3" s="440"/>
      <c r="H3" s="440"/>
      <c r="I3" s="440"/>
      <c r="J3" s="440"/>
      <c r="K3" s="440"/>
      <c r="L3" s="440"/>
      <c r="M3" s="440"/>
      <c r="Q3" s="396" t="s">
        <v>523</v>
      </c>
      <c r="R3" s="2"/>
      <c r="S3" s="2"/>
      <c r="T3" s="2"/>
      <c r="U3" s="2"/>
      <c r="V3" s="2"/>
      <c r="W3" s="2"/>
      <c r="X3" s="2"/>
      <c r="Y3" s="2"/>
      <c r="Z3" s="2"/>
      <c r="AA3" s="2"/>
      <c r="AB3" s="2"/>
      <c r="AC3" s="10"/>
      <c r="AD3" s="10"/>
      <c r="AE3" s="10"/>
      <c r="AF3" s="10"/>
      <c r="AG3" s="10"/>
      <c r="AH3" s="10"/>
      <c r="AI3" s="11"/>
    </row>
    <row r="4" spans="2:32" ht="13.5" customHeight="1">
      <c r="B4" s="440"/>
      <c r="C4" s="440"/>
      <c r="D4" s="440"/>
      <c r="E4" s="440"/>
      <c r="F4" s="440"/>
      <c r="G4" s="440"/>
      <c r="H4" s="440"/>
      <c r="I4" s="440"/>
      <c r="J4" s="440"/>
      <c r="K4" s="440"/>
      <c r="L4" s="440"/>
      <c r="M4" s="440"/>
      <c r="U4" s="254" t="s">
        <v>315</v>
      </c>
      <c r="V4" s="7"/>
      <c r="W4" s="7"/>
      <c r="X4" s="7"/>
      <c r="Y4" s="7"/>
      <c r="Z4" s="7"/>
      <c r="AA4" s="7"/>
      <c r="AB4" s="7"/>
      <c r="AC4" s="2"/>
      <c r="AD4" s="2"/>
      <c r="AE4" s="2"/>
      <c r="AF4" s="2"/>
    </row>
    <row r="6" spans="2:33" ht="13.5" customHeight="1">
      <c r="B6" s="441" t="s">
        <v>54</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316</v>
      </c>
    </row>
    <row r="11" spans="2:33" ht="40.5" customHeight="1">
      <c r="B11" s="490" t="s">
        <v>1</v>
      </c>
      <c r="C11" s="490"/>
      <c r="D11" s="499" t="s">
        <v>317</v>
      </c>
      <c r="E11" s="499"/>
      <c r="F11" s="499"/>
      <c r="G11" s="499"/>
      <c r="H11" s="499"/>
      <c r="I11" s="499"/>
      <c r="J11" s="499"/>
      <c r="K11" s="499"/>
      <c r="L11" s="499"/>
      <c r="M11" s="499"/>
      <c r="N11" s="499"/>
      <c r="O11" s="499"/>
      <c r="P11" s="499"/>
      <c r="Q11" s="499"/>
      <c r="R11" s="499"/>
      <c r="S11" s="499"/>
      <c r="T11" s="499"/>
      <c r="U11" s="499"/>
      <c r="V11" s="499"/>
      <c r="W11" s="499"/>
      <c r="X11" s="535"/>
      <c r="Y11" s="535"/>
      <c r="Z11" s="535"/>
      <c r="AA11" s="535"/>
      <c r="AB11" s="535"/>
      <c r="AC11" s="535"/>
      <c r="AD11" s="535"/>
      <c r="AE11" s="502" t="s">
        <v>4</v>
      </c>
      <c r="AF11" s="502"/>
      <c r="AG11" s="502"/>
    </row>
    <row r="12" spans="2:33" ht="40.5" customHeight="1">
      <c r="B12" s="485" t="s">
        <v>2</v>
      </c>
      <c r="C12" s="485"/>
      <c r="D12" s="486" t="s">
        <v>318</v>
      </c>
      <c r="E12" s="486"/>
      <c r="F12" s="486"/>
      <c r="G12" s="486"/>
      <c r="H12" s="486"/>
      <c r="I12" s="486"/>
      <c r="J12" s="486"/>
      <c r="K12" s="486"/>
      <c r="L12" s="486"/>
      <c r="M12" s="486"/>
      <c r="N12" s="486"/>
      <c r="O12" s="486"/>
      <c r="P12" s="486"/>
      <c r="Q12" s="486"/>
      <c r="R12" s="486"/>
      <c r="S12" s="486"/>
      <c r="T12" s="486"/>
      <c r="U12" s="486"/>
      <c r="V12" s="486"/>
      <c r="W12" s="486"/>
      <c r="X12" s="501">
        <f>'2-11別1'!C25</f>
        <v>0</v>
      </c>
      <c r="Y12" s="501"/>
      <c r="Z12" s="501"/>
      <c r="AA12" s="501"/>
      <c r="AB12" s="501"/>
      <c r="AC12" s="501"/>
      <c r="AD12" s="501"/>
      <c r="AE12" s="502" t="s">
        <v>4</v>
      </c>
      <c r="AF12" s="502"/>
      <c r="AG12" s="502"/>
    </row>
    <row r="13" spans="2:33" ht="40.5" customHeight="1">
      <c r="B13" s="485" t="s">
        <v>3</v>
      </c>
      <c r="C13" s="485"/>
      <c r="D13" s="486" t="s">
        <v>319</v>
      </c>
      <c r="E13" s="486"/>
      <c r="F13" s="486"/>
      <c r="G13" s="486"/>
      <c r="H13" s="486"/>
      <c r="I13" s="486"/>
      <c r="J13" s="486"/>
      <c r="K13" s="486"/>
      <c r="L13" s="486"/>
      <c r="M13" s="486"/>
      <c r="N13" s="486"/>
      <c r="O13" s="486"/>
      <c r="P13" s="486"/>
      <c r="Q13" s="486"/>
      <c r="R13" s="486"/>
      <c r="S13" s="486"/>
      <c r="T13" s="486"/>
      <c r="U13" s="486"/>
      <c r="V13" s="486"/>
      <c r="W13" s="486"/>
      <c r="X13" s="542">
        <f>IF(ISERROR(X12/X11),0,ROUNDDOWN((X12/X11)*100,1))</f>
        <v>0</v>
      </c>
      <c r="Y13" s="542"/>
      <c r="Z13" s="542"/>
      <c r="AA13" s="542"/>
      <c r="AB13" s="542"/>
      <c r="AC13" s="542"/>
      <c r="AD13" s="542"/>
      <c r="AE13" s="543" t="s">
        <v>320</v>
      </c>
      <c r="AF13" s="543"/>
      <c r="AG13" s="543"/>
    </row>
    <row r="14" spans="2:33" ht="40.5" customHeight="1">
      <c r="B14" s="482" t="s">
        <v>116</v>
      </c>
      <c r="C14" s="482"/>
      <c r="D14" s="482"/>
      <c r="E14" s="482"/>
      <c r="F14" s="482"/>
      <c r="G14" s="482"/>
      <c r="H14" s="482"/>
      <c r="I14" s="482"/>
      <c r="J14" s="482"/>
      <c r="K14" s="482"/>
      <c r="L14" s="482"/>
      <c r="M14" s="482"/>
      <c r="N14" s="482"/>
      <c r="O14" s="482"/>
      <c r="P14" s="482"/>
      <c r="Q14" s="482"/>
      <c r="R14" s="482"/>
      <c r="S14" s="482"/>
      <c r="T14" s="482"/>
      <c r="U14" s="482"/>
      <c r="V14" s="482"/>
      <c r="W14" s="482"/>
      <c r="X14" s="541" t="str">
        <f>IF(X12&gt;X11,"エラー",IF(X13&gt;=5,"算定可","算定不可"))</f>
        <v>算定不可</v>
      </c>
      <c r="Y14" s="541"/>
      <c r="Z14" s="541"/>
      <c r="AA14" s="541"/>
      <c r="AB14" s="541"/>
      <c r="AC14" s="541"/>
      <c r="AD14" s="541"/>
      <c r="AE14" s="541"/>
      <c r="AF14" s="541"/>
      <c r="AG14" s="541"/>
    </row>
    <row r="15" spans="2:33" ht="40.5" customHeight="1">
      <c r="B15" s="484" t="s">
        <v>146</v>
      </c>
      <c r="C15" s="484"/>
      <c r="D15" s="484"/>
      <c r="E15" s="484"/>
      <c r="F15" s="484"/>
      <c r="G15" s="484"/>
      <c r="H15" s="484"/>
      <c r="I15" s="484"/>
      <c r="J15" s="484"/>
      <c r="K15" s="484"/>
      <c r="L15" s="484"/>
      <c r="M15" s="484"/>
      <c r="N15" s="484"/>
      <c r="O15" s="484"/>
      <c r="P15" s="484"/>
      <c r="Q15" s="484"/>
      <c r="R15" s="484"/>
      <c r="S15" s="484"/>
      <c r="T15" s="484"/>
      <c r="U15" s="484"/>
      <c r="V15" s="484"/>
      <c r="W15" s="484"/>
      <c r="X15" s="148"/>
      <c r="Y15" s="149"/>
      <c r="Z15" s="149"/>
      <c r="AA15" s="149"/>
      <c r="AB15" s="149"/>
      <c r="AC15" s="149">
        <f>IF(X14="算定可",5,0)</f>
        <v>0</v>
      </c>
      <c r="AD15" s="149"/>
      <c r="AE15" s="149"/>
      <c r="AF15" s="149"/>
      <c r="AG15" s="150"/>
    </row>
    <row r="17" ht="13.5">
      <c r="B17" s="6" t="s">
        <v>5</v>
      </c>
    </row>
    <row r="18" spans="3:5" ht="13.5">
      <c r="C18" s="1" t="s">
        <v>6</v>
      </c>
      <c r="E18" s="6" t="s">
        <v>148</v>
      </c>
    </row>
    <row r="19" spans="3:5" ht="13.5">
      <c r="C19" s="1" t="s">
        <v>6</v>
      </c>
      <c r="E19" s="6" t="s">
        <v>321</v>
      </c>
    </row>
    <row r="20" ht="13.5">
      <c r="D20" s="6" t="s">
        <v>322</v>
      </c>
    </row>
    <row r="21" spans="3:5" ht="13.5">
      <c r="C21" s="1" t="s">
        <v>6</v>
      </c>
      <c r="E21" s="6" t="s">
        <v>323</v>
      </c>
    </row>
    <row r="23" spans="2:34" ht="30" customHeight="1">
      <c r="B23" s="18" t="s">
        <v>235</v>
      </c>
      <c r="C23" s="19"/>
      <c r="D23" s="19"/>
      <c r="E23" s="19"/>
      <c r="F23" s="19"/>
      <c r="G23" s="19"/>
      <c r="H23" s="19"/>
      <c r="I23" s="19"/>
      <c r="J23" s="19"/>
      <c r="K23" s="19"/>
      <c r="L23" s="19"/>
      <c r="M23" s="19"/>
      <c r="N23" s="19"/>
      <c r="O23" s="19"/>
      <c r="P23" s="19"/>
      <c r="Q23" s="19"/>
      <c r="R23" s="19"/>
      <c r="S23" s="19"/>
      <c r="T23" s="19"/>
      <c r="U23" s="19"/>
      <c r="V23" s="211"/>
      <c r="W23" s="211"/>
      <c r="X23" s="211"/>
      <c r="Y23" s="211"/>
      <c r="Z23" s="211"/>
      <c r="AA23" s="211"/>
      <c r="AB23" s="211"/>
      <c r="AC23" s="211"/>
      <c r="AD23" s="211"/>
      <c r="AE23" s="211"/>
      <c r="AF23" s="211"/>
      <c r="AG23" s="20"/>
      <c r="AH23" s="17"/>
    </row>
    <row r="24" spans="2:34" ht="30" customHeight="1">
      <c r="B24" s="21"/>
      <c r="C24" s="23" t="s">
        <v>9</v>
      </c>
      <c r="D24" s="22"/>
      <c r="E24" s="23" t="s">
        <v>324</v>
      </c>
      <c r="F24" s="22"/>
      <c r="G24" s="22"/>
      <c r="H24" s="22"/>
      <c r="I24" s="22"/>
      <c r="J24" s="22"/>
      <c r="K24" s="22"/>
      <c r="L24" s="22"/>
      <c r="M24" s="22"/>
      <c r="N24" s="22"/>
      <c r="O24" s="22"/>
      <c r="P24" s="22"/>
      <c r="Q24" s="22"/>
      <c r="R24" s="22"/>
      <c r="S24" s="22"/>
      <c r="T24" s="22"/>
      <c r="U24" s="22"/>
      <c r="V24" s="214"/>
      <c r="W24" s="214"/>
      <c r="X24" s="214"/>
      <c r="Y24" s="214"/>
      <c r="Z24" s="214"/>
      <c r="AA24" s="214"/>
      <c r="AB24" s="214"/>
      <c r="AC24" s="214"/>
      <c r="AD24" s="214"/>
      <c r="AE24" s="214"/>
      <c r="AF24" s="214"/>
      <c r="AG24" s="24"/>
      <c r="AH24" s="17"/>
    </row>
  </sheetData>
  <sheetProtection password="CC3D" sheet="1" selectLockedCells="1"/>
  <mergeCells count="17">
    <mergeCell ref="AE13:AG13"/>
    <mergeCell ref="B2:M4"/>
    <mergeCell ref="B6:AG7"/>
    <mergeCell ref="B11:C11"/>
    <mergeCell ref="D11:W11"/>
    <mergeCell ref="X11:AD11"/>
    <mergeCell ref="AE11:AG11"/>
    <mergeCell ref="B14:W14"/>
    <mergeCell ref="X14:AG14"/>
    <mergeCell ref="B15:W15"/>
    <mergeCell ref="B12:C12"/>
    <mergeCell ref="D12:W12"/>
    <mergeCell ref="X12:AD12"/>
    <mergeCell ref="AE12:AG12"/>
    <mergeCell ref="B13:C13"/>
    <mergeCell ref="D13:W13"/>
    <mergeCell ref="X13:AD13"/>
  </mergeCells>
  <printOptions/>
  <pageMargins left="0.75" right="0.75" top="1" bottom="1" header="0.5118055555555555" footer="0.511805555555555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U47"/>
  <sheetViews>
    <sheetView view="pageBreakPreview" zoomScaleSheetLayoutView="100" zoomScalePageLayoutView="0" workbookViewId="0" topLeftCell="A1">
      <selection activeCell="B2" sqref="B2"/>
    </sheetView>
  </sheetViews>
  <sheetFormatPr defaultColWidth="9.00390625" defaultRowHeight="13.5"/>
  <cols>
    <col min="1" max="1" width="4.50390625" style="131" customWidth="1"/>
    <col min="2" max="2" width="44.875" style="81" customWidth="1"/>
    <col min="3" max="3" width="40.25390625" style="81" customWidth="1"/>
    <col min="4" max="8" width="2.50390625" style="81" customWidth="1"/>
    <col min="9" max="16384" width="8.875" style="81" customWidth="1"/>
  </cols>
  <sheetData>
    <row r="1" spans="1:2" s="26" customFormat="1" ht="15.75">
      <c r="A1" s="170"/>
      <c r="B1" s="397" t="s">
        <v>524</v>
      </c>
    </row>
    <row r="2" spans="1:3" s="26" customFormat="1" ht="17.25" customHeight="1">
      <c r="A2" s="170"/>
      <c r="B2" s="28" t="s">
        <v>325</v>
      </c>
      <c r="C2" s="28"/>
    </row>
    <row r="3" spans="1:3" s="26" customFormat="1" ht="17.25" customHeight="1">
      <c r="A3" s="170"/>
      <c r="B3" s="28"/>
      <c r="C3" s="28"/>
    </row>
    <row r="4" spans="1:3" s="26" customFormat="1" ht="30" customHeight="1">
      <c r="A4" s="255" t="s">
        <v>17</v>
      </c>
      <c r="B4" s="256" t="s">
        <v>326</v>
      </c>
      <c r="C4" s="257" t="s">
        <v>327</v>
      </c>
    </row>
    <row r="5" spans="1:3" ht="30" customHeight="1">
      <c r="A5" s="258">
        <v>1</v>
      </c>
      <c r="B5" s="259"/>
      <c r="C5" s="260"/>
    </row>
    <row r="6" spans="1:3" ht="30" customHeight="1">
      <c r="A6" s="147">
        <v>2</v>
      </c>
      <c r="B6" s="261"/>
      <c r="C6" s="262"/>
    </row>
    <row r="7" spans="1:3" ht="30" customHeight="1">
      <c r="A7" s="147">
        <v>3</v>
      </c>
      <c r="B7" s="261"/>
      <c r="C7" s="262"/>
    </row>
    <row r="8" spans="1:3" ht="30" customHeight="1">
      <c r="A8" s="147">
        <v>4</v>
      </c>
      <c r="B8" s="261"/>
      <c r="C8" s="262"/>
    </row>
    <row r="9" spans="1:3" ht="30" customHeight="1">
      <c r="A9" s="147">
        <v>5</v>
      </c>
      <c r="B9" s="261"/>
      <c r="C9" s="262"/>
    </row>
    <row r="10" spans="1:3" ht="30" customHeight="1">
      <c r="A10" s="147">
        <v>6</v>
      </c>
      <c r="B10" s="261"/>
      <c r="C10" s="262"/>
    </row>
    <row r="11" spans="1:3" ht="30" customHeight="1">
      <c r="A11" s="147">
        <v>7</v>
      </c>
      <c r="B11" s="261"/>
      <c r="C11" s="262"/>
    </row>
    <row r="12" spans="1:21" ht="30" customHeight="1">
      <c r="A12" s="147">
        <v>8</v>
      </c>
      <c r="B12" s="261"/>
      <c r="C12" s="262"/>
      <c r="U12" s="81">
        <f>IF(N12="週1日以上3日未満配置している",200000,IF(N12="週3日以上7日未満配置している",400000,IF(N12="週7日配置している",600000,0)))</f>
        <v>0</v>
      </c>
    </row>
    <row r="13" spans="1:3" ht="30" customHeight="1">
      <c r="A13" s="147">
        <v>9</v>
      </c>
      <c r="B13" s="261"/>
      <c r="C13" s="262"/>
    </row>
    <row r="14" spans="1:3" ht="30" customHeight="1">
      <c r="A14" s="147">
        <v>10</v>
      </c>
      <c r="B14" s="261"/>
      <c r="C14" s="262"/>
    </row>
    <row r="15" spans="1:3" ht="30" customHeight="1">
      <c r="A15" s="147">
        <v>11</v>
      </c>
      <c r="B15" s="261"/>
      <c r="C15" s="262"/>
    </row>
    <row r="16" spans="1:3" ht="30" customHeight="1">
      <c r="A16" s="147">
        <v>12</v>
      </c>
      <c r="B16" s="261"/>
      <c r="C16" s="262"/>
    </row>
    <row r="17" spans="1:3" ht="30" customHeight="1">
      <c r="A17" s="147">
        <v>13</v>
      </c>
      <c r="B17" s="261"/>
      <c r="C17" s="262"/>
    </row>
    <row r="18" spans="1:3" ht="30" customHeight="1">
      <c r="A18" s="147">
        <v>14</v>
      </c>
      <c r="B18" s="261"/>
      <c r="C18" s="262"/>
    </row>
    <row r="19" spans="1:3" ht="30" customHeight="1">
      <c r="A19" s="147">
        <v>15</v>
      </c>
      <c r="B19" s="261"/>
      <c r="C19" s="262"/>
    </row>
    <row r="20" spans="1:3" ht="30" customHeight="1">
      <c r="A20" s="147">
        <v>16</v>
      </c>
      <c r="B20" s="261"/>
      <c r="C20" s="262"/>
    </row>
    <row r="21" spans="1:3" ht="30" customHeight="1">
      <c r="A21" s="147">
        <v>17</v>
      </c>
      <c r="B21" s="261"/>
      <c r="C21" s="262"/>
    </row>
    <row r="22" spans="1:3" ht="30" customHeight="1">
      <c r="A22" s="147">
        <v>18</v>
      </c>
      <c r="B22" s="261"/>
      <c r="C22" s="262"/>
    </row>
    <row r="23" spans="1:3" ht="30" customHeight="1">
      <c r="A23" s="147">
        <v>19</v>
      </c>
      <c r="B23" s="261"/>
      <c r="C23" s="262"/>
    </row>
    <row r="24" spans="1:3" ht="30" customHeight="1">
      <c r="A24" s="263">
        <v>20</v>
      </c>
      <c r="B24" s="264"/>
      <c r="C24" s="265"/>
    </row>
    <row r="25" ht="24.75" customHeight="1">
      <c r="C25" s="81">
        <f>COUNTIF(C5:C24,"&lt;&gt;")</f>
        <v>0</v>
      </c>
    </row>
    <row r="26" spans="2:3" ht="51" customHeight="1">
      <c r="B26" s="544"/>
      <c r="C26" s="544"/>
    </row>
    <row r="46" ht="13.5">
      <c r="I46" s="103" t="s">
        <v>328</v>
      </c>
    </row>
    <row r="47" ht="13.5">
      <c r="I47" s="103" t="s">
        <v>329</v>
      </c>
    </row>
  </sheetData>
  <sheetProtection selectLockedCells="1" selectUnlockedCells="1"/>
  <mergeCells count="1">
    <mergeCell ref="B26:C26"/>
  </mergeCells>
  <dataValidations count="1">
    <dataValidation type="list" allowBlank="1" showErrorMessage="1" sqref="C5:C24">
      <formula1>$I$46:$I$47</formula1>
      <formula2>0</formula2>
    </dataValidation>
  </dataValidations>
  <printOptions/>
  <pageMargins left="0.7" right="0.7" top="0.75" bottom="0.75" header="0.5118055555555555" footer="0.5118055555555555"/>
  <pageSetup horizontalDpi="300" verticalDpi="300" orientation="portrait" paperSize="9" scale="97" r:id="rId2"/>
  <drawing r:id="rId1"/>
</worksheet>
</file>

<file path=xl/worksheets/sheet25.xml><?xml version="1.0" encoding="utf-8"?>
<worksheet xmlns="http://schemas.openxmlformats.org/spreadsheetml/2006/main" xmlns:r="http://schemas.openxmlformats.org/officeDocument/2006/relationships">
  <dimension ref="B2:AG28"/>
  <sheetViews>
    <sheetView view="pageBreakPreview" zoomScaleSheetLayoutView="100" zoomScalePageLayoutView="0" workbookViewId="0" topLeftCell="A1">
      <selection activeCell="X11" sqref="X11:AG11"/>
    </sheetView>
  </sheetViews>
  <sheetFormatPr defaultColWidth="9.00390625" defaultRowHeight="13.5"/>
  <cols>
    <col min="1" max="36" width="2.50390625" style="1" customWidth="1"/>
    <col min="37" max="16384" width="9.00390625" style="1" customWidth="1"/>
  </cols>
  <sheetData>
    <row r="2" spans="2:13" ht="13.5" customHeight="1">
      <c r="B2" s="451" t="s">
        <v>525</v>
      </c>
      <c r="C2" s="440"/>
      <c r="D2" s="440"/>
      <c r="E2" s="440"/>
      <c r="F2" s="440"/>
      <c r="G2" s="440"/>
      <c r="H2" s="440"/>
      <c r="I2" s="440"/>
      <c r="J2" s="440"/>
      <c r="K2" s="440"/>
      <c r="L2" s="440"/>
      <c r="M2" s="440"/>
    </row>
    <row r="3" spans="2:13" ht="13.5" customHeight="1">
      <c r="B3" s="440"/>
      <c r="C3" s="440"/>
      <c r="D3" s="440"/>
      <c r="E3" s="440"/>
      <c r="F3" s="440"/>
      <c r="G3" s="440"/>
      <c r="H3" s="440"/>
      <c r="I3" s="440"/>
      <c r="J3" s="440"/>
      <c r="K3" s="440"/>
      <c r="L3" s="440"/>
      <c r="M3" s="440"/>
    </row>
    <row r="4" spans="2:13" ht="13.5" customHeight="1">
      <c r="B4" s="440"/>
      <c r="C4" s="440"/>
      <c r="D4" s="440"/>
      <c r="E4" s="440"/>
      <c r="F4" s="440"/>
      <c r="G4" s="440"/>
      <c r="H4" s="440"/>
      <c r="I4" s="440"/>
      <c r="J4" s="440"/>
      <c r="K4" s="440"/>
      <c r="L4" s="440"/>
      <c r="M4" s="440"/>
    </row>
    <row r="6" spans="2:33" ht="13.5" customHeight="1">
      <c r="B6" s="441" t="s">
        <v>57</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330</v>
      </c>
    </row>
    <row r="11" spans="2:33" ht="66" customHeight="1">
      <c r="B11" s="518" t="s">
        <v>331</v>
      </c>
      <c r="C11" s="518"/>
      <c r="D11" s="518"/>
      <c r="E11" s="518"/>
      <c r="F11" s="518"/>
      <c r="G11" s="518"/>
      <c r="H11" s="518"/>
      <c r="I11" s="518"/>
      <c r="J11" s="518"/>
      <c r="K11" s="518"/>
      <c r="L11" s="518"/>
      <c r="M11" s="518"/>
      <c r="N11" s="518"/>
      <c r="O11" s="518"/>
      <c r="P11" s="518"/>
      <c r="Q11" s="518"/>
      <c r="R11" s="518"/>
      <c r="S11" s="518"/>
      <c r="T11" s="518"/>
      <c r="U11" s="518"/>
      <c r="V11" s="518"/>
      <c r="W11" s="518"/>
      <c r="X11" s="500"/>
      <c r="Y11" s="500"/>
      <c r="Z11" s="500"/>
      <c r="AA11" s="500"/>
      <c r="AB11" s="500"/>
      <c r="AC11" s="500"/>
      <c r="AD11" s="500"/>
      <c r="AE11" s="500"/>
      <c r="AF11" s="500"/>
      <c r="AG11" s="500"/>
    </row>
    <row r="12" spans="2:33" ht="40.5" customHeight="1">
      <c r="B12" s="482" t="s">
        <v>116</v>
      </c>
      <c r="C12" s="482"/>
      <c r="D12" s="482"/>
      <c r="E12" s="482"/>
      <c r="F12" s="482"/>
      <c r="G12" s="482"/>
      <c r="H12" s="482"/>
      <c r="I12" s="482"/>
      <c r="J12" s="482"/>
      <c r="K12" s="482"/>
      <c r="L12" s="482"/>
      <c r="M12" s="482"/>
      <c r="N12" s="482"/>
      <c r="O12" s="482"/>
      <c r="P12" s="482"/>
      <c r="Q12" s="482"/>
      <c r="R12" s="482"/>
      <c r="S12" s="482"/>
      <c r="T12" s="482"/>
      <c r="U12" s="482"/>
      <c r="V12" s="482"/>
      <c r="W12" s="482"/>
      <c r="X12" s="483" t="str">
        <f>IF(X11="実施している。","算定可","算定不可")</f>
        <v>算定不可</v>
      </c>
      <c r="Y12" s="483"/>
      <c r="Z12" s="483"/>
      <c r="AA12" s="483"/>
      <c r="AB12" s="483"/>
      <c r="AC12" s="483"/>
      <c r="AD12" s="483"/>
      <c r="AE12" s="483"/>
      <c r="AF12" s="483"/>
      <c r="AG12" s="483"/>
    </row>
    <row r="13" spans="2:33" ht="40.5" customHeight="1">
      <c r="B13" s="484" t="s">
        <v>146</v>
      </c>
      <c r="C13" s="484"/>
      <c r="D13" s="484"/>
      <c r="E13" s="484"/>
      <c r="F13" s="484"/>
      <c r="G13" s="484"/>
      <c r="H13" s="484"/>
      <c r="I13" s="484"/>
      <c r="J13" s="484"/>
      <c r="K13" s="484"/>
      <c r="L13" s="484"/>
      <c r="M13" s="484"/>
      <c r="N13" s="484"/>
      <c r="O13" s="484"/>
      <c r="P13" s="484"/>
      <c r="Q13" s="484"/>
      <c r="R13" s="484"/>
      <c r="S13" s="484"/>
      <c r="T13" s="484"/>
      <c r="U13" s="484"/>
      <c r="V13" s="484"/>
      <c r="W13" s="484"/>
      <c r="X13" s="148"/>
      <c r="Y13" s="149"/>
      <c r="Z13" s="149"/>
      <c r="AA13" s="149"/>
      <c r="AB13" s="149"/>
      <c r="AC13" s="149">
        <f>IF(X12="算定可",5,0)</f>
        <v>0</v>
      </c>
      <c r="AD13" s="149"/>
      <c r="AE13" s="149"/>
      <c r="AF13" s="149"/>
      <c r="AG13" s="150"/>
    </row>
    <row r="15" ht="13.5">
      <c r="B15" s="6" t="s">
        <v>5</v>
      </c>
    </row>
    <row r="16" spans="3:5" ht="13.5">
      <c r="C16" s="1" t="s">
        <v>6</v>
      </c>
      <c r="E16" s="6" t="s">
        <v>7</v>
      </c>
    </row>
    <row r="17" spans="3:5" ht="13.5">
      <c r="C17" s="1" t="s">
        <v>6</v>
      </c>
      <c r="E17" s="6" t="s">
        <v>332</v>
      </c>
    </row>
    <row r="18" ht="13.5">
      <c r="D18" s="6" t="s">
        <v>333</v>
      </c>
    </row>
    <row r="26" spans="18:32" ht="12.75">
      <c r="R26" s="12"/>
      <c r="S26" s="12"/>
      <c r="T26" s="12"/>
      <c r="U26" s="12"/>
      <c r="V26" s="12"/>
      <c r="W26" s="12"/>
      <c r="X26" s="12"/>
      <c r="Y26" s="12"/>
      <c r="Z26" s="12"/>
      <c r="AA26" s="12"/>
      <c r="AB26" s="12"/>
      <c r="AC26" s="12"/>
      <c r="AD26" s="12"/>
      <c r="AE26" s="12"/>
      <c r="AF26" s="12"/>
    </row>
    <row r="27" spans="18:32" ht="12.75">
      <c r="R27" s="12"/>
      <c r="S27" s="12"/>
      <c r="T27" s="12"/>
      <c r="U27" s="12"/>
      <c r="V27" s="12"/>
      <c r="W27" s="12"/>
      <c r="X27" s="12"/>
      <c r="Y27" s="12"/>
      <c r="Z27" s="12"/>
      <c r="AA27" s="12"/>
      <c r="AB27" s="12"/>
      <c r="AC27" s="12"/>
      <c r="AD27" s="12"/>
      <c r="AE27" s="12"/>
      <c r="AF27" s="12"/>
    </row>
    <row r="28" spans="18:32" ht="13.5">
      <c r="R28" s="12"/>
      <c r="S28" s="12"/>
      <c r="T28" s="13" t="s">
        <v>334</v>
      </c>
      <c r="U28" s="13" t="s">
        <v>335</v>
      </c>
      <c r="V28" s="12"/>
      <c r="W28" s="12"/>
      <c r="X28" s="12"/>
      <c r="Y28" s="12"/>
      <c r="Z28" s="12"/>
      <c r="AA28" s="12"/>
      <c r="AB28" s="12"/>
      <c r="AC28" s="12"/>
      <c r="AD28" s="12"/>
      <c r="AE28" s="12"/>
      <c r="AF28" s="12"/>
    </row>
  </sheetData>
  <sheetProtection password="CC3D" sheet="1" selectLockedCells="1"/>
  <mergeCells count="7">
    <mergeCell ref="B13:W13"/>
    <mergeCell ref="B2:M4"/>
    <mergeCell ref="B6:AG7"/>
    <mergeCell ref="B11:W11"/>
    <mergeCell ref="X11:AG11"/>
    <mergeCell ref="B12:W12"/>
    <mergeCell ref="X12:AG12"/>
  </mergeCells>
  <dataValidations count="1">
    <dataValidation type="list" allowBlank="1" showErrorMessage="1" sqref="X11:AG11">
      <formula1>$T$28:$U$28</formula1>
      <formula2>0</formula2>
    </dataValidation>
  </dataValidations>
  <printOptions/>
  <pageMargins left="0.75" right="0.75" top="1" bottom="1" header="0.5118055555555555" footer="0.5118055555555555"/>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2:AG23"/>
  <sheetViews>
    <sheetView view="pageBreakPreview" zoomScale="115" zoomScaleSheetLayoutView="115" zoomScalePageLayoutView="0" workbookViewId="0" topLeftCell="A1">
      <selection activeCell="B2" sqref="B2:L4"/>
    </sheetView>
  </sheetViews>
  <sheetFormatPr defaultColWidth="9.00390625" defaultRowHeight="13.5"/>
  <cols>
    <col min="1" max="35" width="2.50390625" style="1" customWidth="1"/>
    <col min="36" max="16384" width="9.00390625" style="1" customWidth="1"/>
  </cols>
  <sheetData>
    <row r="2" spans="2:33" ht="13.5" customHeight="1">
      <c r="B2" s="451" t="s">
        <v>526</v>
      </c>
      <c r="C2" s="440"/>
      <c r="D2" s="440"/>
      <c r="E2" s="440"/>
      <c r="F2" s="440"/>
      <c r="G2" s="440"/>
      <c r="H2" s="440"/>
      <c r="I2" s="440"/>
      <c r="J2" s="440"/>
      <c r="K2" s="440"/>
      <c r="L2" s="440"/>
      <c r="P2" s="399" t="s">
        <v>183</v>
      </c>
      <c r="Q2" s="7"/>
      <c r="R2" s="7"/>
      <c r="S2" s="7"/>
      <c r="T2" s="7"/>
      <c r="U2" s="7"/>
      <c r="V2" s="7"/>
      <c r="W2" s="7"/>
      <c r="X2" s="7"/>
      <c r="Y2" s="7"/>
      <c r="Z2" s="7"/>
      <c r="AA2" s="7"/>
      <c r="AB2" s="7"/>
      <c r="AC2" s="7"/>
      <c r="AD2" s="7"/>
      <c r="AE2" s="7"/>
      <c r="AF2" s="7"/>
      <c r="AG2" s="8"/>
    </row>
    <row r="3" spans="2:33" ht="13.5" customHeight="1">
      <c r="B3" s="440"/>
      <c r="C3" s="440"/>
      <c r="D3" s="440"/>
      <c r="E3" s="440"/>
      <c r="F3" s="440"/>
      <c r="G3" s="440"/>
      <c r="H3" s="440"/>
      <c r="I3" s="440"/>
      <c r="J3" s="440"/>
      <c r="K3" s="440"/>
      <c r="L3" s="440"/>
      <c r="N3" s="2"/>
      <c r="O3" s="9"/>
      <c r="P3" s="400" t="s">
        <v>336</v>
      </c>
      <c r="Q3" s="2"/>
      <c r="R3" s="2"/>
      <c r="S3" s="2"/>
      <c r="T3" s="2"/>
      <c r="U3" s="2"/>
      <c r="V3" s="2"/>
      <c r="W3" s="2"/>
      <c r="X3" s="2"/>
      <c r="Y3" s="2"/>
      <c r="Z3" s="2"/>
      <c r="AA3" s="2"/>
      <c r="AB3" s="2"/>
      <c r="AC3" s="2"/>
      <c r="AD3" s="2"/>
      <c r="AE3" s="2"/>
      <c r="AF3" s="2"/>
      <c r="AG3" s="9"/>
    </row>
    <row r="4" spans="2:33" ht="13.5" customHeight="1">
      <c r="B4" s="440"/>
      <c r="C4" s="440"/>
      <c r="D4" s="440"/>
      <c r="E4" s="440"/>
      <c r="F4" s="440"/>
      <c r="G4" s="440"/>
      <c r="H4" s="440"/>
      <c r="I4" s="440"/>
      <c r="J4" s="440"/>
      <c r="K4" s="440"/>
      <c r="L4" s="440"/>
      <c r="N4" s="5"/>
      <c r="O4" s="2"/>
      <c r="P4" s="7"/>
      <c r="Q4" s="7"/>
      <c r="R4" s="7"/>
      <c r="S4" s="7"/>
      <c r="T4" s="7"/>
      <c r="U4" s="7"/>
      <c r="V4" s="7"/>
      <c r="W4" s="7"/>
      <c r="X4" s="7"/>
      <c r="Y4" s="7"/>
      <c r="Z4" s="7"/>
      <c r="AA4" s="7"/>
      <c r="AB4" s="7"/>
      <c r="AC4" s="7"/>
      <c r="AD4" s="7"/>
      <c r="AE4" s="7"/>
      <c r="AF4" s="7"/>
      <c r="AG4" s="7"/>
    </row>
    <row r="6" spans="2:33" ht="13.5" customHeight="1">
      <c r="B6" s="441" t="s">
        <v>60</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337</v>
      </c>
    </row>
    <row r="10" spans="2:23" ht="12.75">
      <c r="B10" s="266"/>
      <c r="C10" s="266"/>
      <c r="D10" s="266"/>
      <c r="E10" s="266"/>
      <c r="F10" s="266"/>
      <c r="G10" s="266"/>
      <c r="H10" s="266"/>
      <c r="I10" s="266"/>
      <c r="J10" s="266"/>
      <c r="K10" s="266"/>
      <c r="L10" s="266"/>
      <c r="M10" s="266"/>
      <c r="N10" s="266"/>
      <c r="O10" s="266"/>
      <c r="P10" s="266"/>
      <c r="Q10" s="266"/>
      <c r="R10" s="266"/>
      <c r="S10" s="266"/>
      <c r="T10" s="266"/>
      <c r="U10" s="266"/>
      <c r="V10" s="266"/>
      <c r="W10" s="266"/>
    </row>
    <row r="11" spans="1:33" ht="40.5" customHeight="1">
      <c r="A11" s="267"/>
      <c r="B11" s="549" t="s">
        <v>1</v>
      </c>
      <c r="C11" s="549"/>
      <c r="D11" s="550" t="s">
        <v>338</v>
      </c>
      <c r="E11" s="550"/>
      <c r="F11" s="550"/>
      <c r="G11" s="550"/>
      <c r="H11" s="550"/>
      <c r="I11" s="550"/>
      <c r="J11" s="550"/>
      <c r="K11" s="550"/>
      <c r="L11" s="550"/>
      <c r="M11" s="550"/>
      <c r="N11" s="550"/>
      <c r="O11" s="550"/>
      <c r="P11" s="550"/>
      <c r="Q11" s="550"/>
      <c r="R11" s="550"/>
      <c r="S11" s="550"/>
      <c r="T11" s="550"/>
      <c r="U11" s="550"/>
      <c r="V11" s="550"/>
      <c r="W11" s="550"/>
      <c r="X11" s="501">
        <f>'2-13別1'!C5</f>
        <v>0</v>
      </c>
      <c r="Y11" s="501"/>
      <c r="Z11" s="501"/>
      <c r="AA11" s="501"/>
      <c r="AB11" s="501"/>
      <c r="AC11" s="501"/>
      <c r="AD11" s="501"/>
      <c r="AE11" s="502" t="s">
        <v>4</v>
      </c>
      <c r="AF11" s="502"/>
      <c r="AG11" s="502"/>
    </row>
    <row r="12" spans="1:33" ht="40.5" customHeight="1">
      <c r="A12" s="267"/>
      <c r="B12" s="547" t="s">
        <v>2</v>
      </c>
      <c r="C12" s="547"/>
      <c r="D12" s="486" t="s">
        <v>339</v>
      </c>
      <c r="E12" s="486"/>
      <c r="F12" s="486"/>
      <c r="G12" s="486"/>
      <c r="H12" s="486"/>
      <c r="I12" s="486"/>
      <c r="J12" s="486"/>
      <c r="K12" s="486"/>
      <c r="L12" s="486"/>
      <c r="M12" s="486"/>
      <c r="N12" s="486"/>
      <c r="O12" s="486"/>
      <c r="P12" s="486"/>
      <c r="Q12" s="486"/>
      <c r="R12" s="486"/>
      <c r="S12" s="486"/>
      <c r="T12" s="486"/>
      <c r="U12" s="486"/>
      <c r="V12" s="486"/>
      <c r="W12" s="486"/>
      <c r="X12" s="501">
        <f>'2-13別1'!F5</f>
        <v>0</v>
      </c>
      <c r="Y12" s="501"/>
      <c r="Z12" s="501"/>
      <c r="AA12" s="501"/>
      <c r="AB12" s="501"/>
      <c r="AC12" s="501"/>
      <c r="AD12" s="501"/>
      <c r="AE12" s="502" t="s">
        <v>4</v>
      </c>
      <c r="AF12" s="502"/>
      <c r="AG12" s="502"/>
    </row>
    <row r="13" spans="1:33" ht="40.5" customHeight="1">
      <c r="A13" s="267"/>
      <c r="B13" s="547" t="s">
        <v>3</v>
      </c>
      <c r="C13" s="547"/>
      <c r="D13" s="486" t="s">
        <v>340</v>
      </c>
      <c r="E13" s="486"/>
      <c r="F13" s="486"/>
      <c r="G13" s="486"/>
      <c r="H13" s="486"/>
      <c r="I13" s="486"/>
      <c r="J13" s="486"/>
      <c r="K13" s="486"/>
      <c r="L13" s="486"/>
      <c r="M13" s="486"/>
      <c r="N13" s="486"/>
      <c r="O13" s="486"/>
      <c r="P13" s="486"/>
      <c r="Q13" s="486"/>
      <c r="R13" s="486"/>
      <c r="S13" s="486"/>
      <c r="T13" s="486"/>
      <c r="U13" s="486"/>
      <c r="V13" s="486"/>
      <c r="W13" s="486"/>
      <c r="X13" s="548">
        <f>IF(ISERROR(X12/X11),0,ROUNDDOWN(X12/X11,2))</f>
        <v>0</v>
      </c>
      <c r="Y13" s="548"/>
      <c r="Z13" s="548"/>
      <c r="AA13" s="548"/>
      <c r="AB13" s="548"/>
      <c r="AC13" s="548"/>
      <c r="AD13" s="548"/>
      <c r="AE13" s="548"/>
      <c r="AF13" s="548"/>
      <c r="AG13" s="548"/>
    </row>
    <row r="14" spans="1:33" ht="40.5" customHeight="1">
      <c r="A14" s="267"/>
      <c r="B14" s="545" t="s">
        <v>116</v>
      </c>
      <c r="C14" s="545"/>
      <c r="D14" s="545"/>
      <c r="E14" s="545"/>
      <c r="F14" s="545"/>
      <c r="G14" s="545"/>
      <c r="H14" s="545"/>
      <c r="I14" s="545"/>
      <c r="J14" s="545"/>
      <c r="K14" s="545"/>
      <c r="L14" s="545"/>
      <c r="M14" s="545"/>
      <c r="N14" s="545"/>
      <c r="O14" s="545"/>
      <c r="P14" s="545"/>
      <c r="Q14" s="545"/>
      <c r="R14" s="545"/>
      <c r="S14" s="545"/>
      <c r="T14" s="545"/>
      <c r="U14" s="545"/>
      <c r="V14" s="545"/>
      <c r="W14" s="545"/>
      <c r="X14" s="483" t="str">
        <f>IF(X12&gt;X11,"エラー",IF(X13&gt;=0.1,"算定可","算定不可"))</f>
        <v>算定不可</v>
      </c>
      <c r="Y14" s="483"/>
      <c r="Z14" s="483"/>
      <c r="AA14" s="483"/>
      <c r="AB14" s="483"/>
      <c r="AC14" s="483"/>
      <c r="AD14" s="483"/>
      <c r="AE14" s="483"/>
      <c r="AF14" s="483"/>
      <c r="AG14" s="483"/>
    </row>
    <row r="15" spans="1:33" ht="40.5" customHeight="1">
      <c r="A15" s="267"/>
      <c r="B15" s="546" t="s">
        <v>146</v>
      </c>
      <c r="C15" s="546"/>
      <c r="D15" s="546"/>
      <c r="E15" s="546"/>
      <c r="F15" s="546"/>
      <c r="G15" s="546"/>
      <c r="H15" s="546"/>
      <c r="I15" s="546"/>
      <c r="J15" s="546"/>
      <c r="K15" s="546"/>
      <c r="L15" s="546"/>
      <c r="M15" s="546"/>
      <c r="N15" s="546"/>
      <c r="O15" s="546"/>
      <c r="P15" s="546"/>
      <c r="Q15" s="546"/>
      <c r="R15" s="546"/>
      <c r="S15" s="546"/>
      <c r="T15" s="546"/>
      <c r="U15" s="546"/>
      <c r="V15" s="546"/>
      <c r="W15" s="546"/>
      <c r="X15" s="148"/>
      <c r="Y15" s="149"/>
      <c r="Z15" s="149"/>
      <c r="AA15" s="149"/>
      <c r="AB15" s="149"/>
      <c r="AC15" s="149">
        <f>IF(X14="算定可",3,0)</f>
        <v>0</v>
      </c>
      <c r="AD15" s="149"/>
      <c r="AE15" s="149"/>
      <c r="AF15" s="149"/>
      <c r="AG15" s="150"/>
    </row>
    <row r="17" ht="13.5">
      <c r="B17" s="6" t="s">
        <v>5</v>
      </c>
    </row>
    <row r="18" spans="3:5" ht="13.5">
      <c r="C18" s="1" t="s">
        <v>6</v>
      </c>
      <c r="E18" s="6" t="s">
        <v>148</v>
      </c>
    </row>
    <row r="19" spans="3:5" ht="13.5">
      <c r="C19" s="1" t="s">
        <v>6</v>
      </c>
      <c r="E19" s="6" t="s">
        <v>341</v>
      </c>
    </row>
    <row r="20" ht="13.5">
      <c r="D20" s="6" t="s">
        <v>342</v>
      </c>
    </row>
    <row r="21" ht="13.5">
      <c r="D21" s="6" t="s">
        <v>343</v>
      </c>
    </row>
    <row r="22" spans="3:5" ht="13.5">
      <c r="C22" s="1" t="s">
        <v>6</v>
      </c>
      <c r="E22" s="6" t="s">
        <v>344</v>
      </c>
    </row>
    <row r="23" spans="3:5" ht="13.5">
      <c r="C23" s="1" t="s">
        <v>6</v>
      </c>
      <c r="E23" s="6" t="s">
        <v>345</v>
      </c>
    </row>
  </sheetData>
  <sheetProtection password="CC3D" sheet="1" selectLockedCells="1"/>
  <mergeCells count="16">
    <mergeCell ref="B2:L4"/>
    <mergeCell ref="B6:AG7"/>
    <mergeCell ref="B11:C11"/>
    <mergeCell ref="D11:W11"/>
    <mergeCell ref="X11:AD11"/>
    <mergeCell ref="AE11:AG11"/>
    <mergeCell ref="B14:W14"/>
    <mergeCell ref="X14:AG14"/>
    <mergeCell ref="B15:W15"/>
    <mergeCell ref="B12:C12"/>
    <mergeCell ref="D12:W12"/>
    <mergeCell ref="X12:AD12"/>
    <mergeCell ref="AE12:AG12"/>
    <mergeCell ref="B13:C13"/>
    <mergeCell ref="D13:W13"/>
    <mergeCell ref="X13:AG13"/>
  </mergeCells>
  <printOptions/>
  <pageMargins left="0.75" right="0.75" top="1" bottom="1" header="0.5118055555555555" footer="0.5118055555555555"/>
  <pageSetup horizontalDpi="300" verticalDpi="300" orientation="portrait" paperSize="9" r:id="rId1"/>
  <colBreaks count="1" manualBreakCount="1">
    <brk id="34" max="65535" man="1"/>
  </colBreaks>
</worksheet>
</file>

<file path=xl/worksheets/sheet27.xml><?xml version="1.0" encoding="utf-8"?>
<worksheet xmlns="http://schemas.openxmlformats.org/spreadsheetml/2006/main" xmlns:r="http://schemas.openxmlformats.org/officeDocument/2006/relationships">
  <dimension ref="A1:S38"/>
  <sheetViews>
    <sheetView view="pageBreakPreview" zoomScale="115" zoomScaleSheetLayoutView="115" zoomScalePageLayoutView="0" workbookViewId="0" topLeftCell="A1">
      <selection activeCell="B4" sqref="B4:B5"/>
    </sheetView>
  </sheetViews>
  <sheetFormatPr defaultColWidth="9.00390625" defaultRowHeight="13.5"/>
  <cols>
    <col min="1" max="1" width="4.625" style="151" customWidth="1"/>
    <col min="2" max="2" width="24.00390625" style="0" customWidth="1"/>
    <col min="3" max="3" width="11.625" style="0" customWidth="1"/>
    <col min="4" max="4" width="10.625" style="0" customWidth="1"/>
    <col min="5" max="5" width="19.00390625" style="0" customWidth="1"/>
    <col min="6" max="6" width="19.375" style="0" customWidth="1"/>
    <col min="7" max="7" width="7.75390625" style="152" customWidth="1"/>
    <col min="8" max="8" width="25.50390625" style="152" customWidth="1"/>
    <col min="9" max="14" width="9.00390625" style="0" customWidth="1"/>
    <col min="15" max="15" width="13.75390625" style="0" customWidth="1"/>
    <col min="16" max="16" width="8.875" style="0" customWidth="1"/>
  </cols>
  <sheetData>
    <row r="1" spans="1:8" s="269" customFormat="1" ht="22.5" customHeight="1">
      <c r="A1" s="268"/>
      <c r="B1" s="383" t="s">
        <v>527</v>
      </c>
      <c r="G1" s="268"/>
      <c r="H1" s="268"/>
    </row>
    <row r="2" spans="1:8" s="269" customFormat="1" ht="21" customHeight="1">
      <c r="A2" s="268"/>
      <c r="B2" s="153" t="s">
        <v>346</v>
      </c>
      <c r="G2" s="268"/>
      <c r="H2" s="268"/>
    </row>
    <row r="3" spans="1:8" s="269" customFormat="1" ht="21" customHeight="1">
      <c r="A3" s="268"/>
      <c r="B3" s="154"/>
      <c r="G3" s="268"/>
      <c r="H3" s="268"/>
    </row>
    <row r="4" spans="1:8" s="269" customFormat="1" ht="39.75" customHeight="1">
      <c r="A4" s="268"/>
      <c r="B4" s="551" t="s">
        <v>13</v>
      </c>
      <c r="C4" s="552" t="s">
        <v>347</v>
      </c>
      <c r="D4" s="552"/>
      <c r="E4" s="552"/>
      <c r="F4" s="553" t="s">
        <v>348</v>
      </c>
      <c r="G4" s="553"/>
      <c r="H4" s="268"/>
    </row>
    <row r="5" spans="1:8" s="269" customFormat="1" ht="33.75" customHeight="1">
      <c r="A5" s="268"/>
      <c r="B5" s="551"/>
      <c r="C5" s="554">
        <f>COUNTIF(B9:B39,"*")</f>
        <v>0</v>
      </c>
      <c r="D5" s="554"/>
      <c r="E5" s="554"/>
      <c r="F5" s="555">
        <f>COUNTIF(G9:G38,"〇")</f>
        <v>0</v>
      </c>
      <c r="G5" s="555"/>
      <c r="H5" s="268"/>
    </row>
    <row r="6" spans="1:8" s="269" customFormat="1" ht="21" customHeight="1">
      <c r="A6" s="268"/>
      <c r="B6" s="154"/>
      <c r="G6" s="268"/>
      <c r="H6" s="268"/>
    </row>
    <row r="7" spans="1:2" ht="23.25" customHeight="1">
      <c r="A7" s="271" t="s">
        <v>349</v>
      </c>
      <c r="B7" s="30"/>
    </row>
    <row r="8" spans="1:19" s="269" customFormat="1" ht="31.5" customHeight="1">
      <c r="A8" s="272" t="s">
        <v>17</v>
      </c>
      <c r="B8" s="273" t="s">
        <v>130</v>
      </c>
      <c r="C8" s="273" t="s">
        <v>350</v>
      </c>
      <c r="D8" s="273" t="s">
        <v>327</v>
      </c>
      <c r="E8" s="274" t="s">
        <v>351</v>
      </c>
      <c r="F8" s="275" t="s">
        <v>352</v>
      </c>
      <c r="G8" s="275" t="s">
        <v>353</v>
      </c>
      <c r="H8" s="270" t="s">
        <v>354</v>
      </c>
      <c r="M8" s="31"/>
      <c r="N8" s="31"/>
      <c r="O8" s="31"/>
      <c r="P8" s="31"/>
      <c r="Q8" s="31"/>
      <c r="R8" s="31"/>
      <c r="S8" s="31"/>
    </row>
    <row r="9" spans="1:19" ht="30" customHeight="1">
      <c r="A9" s="160">
        <v>1</v>
      </c>
      <c r="B9" s="198"/>
      <c r="C9" s="276"/>
      <c r="D9" s="198"/>
      <c r="E9" s="277"/>
      <c r="F9" s="278"/>
      <c r="G9" s="279"/>
      <c r="H9" s="280"/>
      <c r="M9" s="31"/>
      <c r="N9" s="31" t="s">
        <v>9</v>
      </c>
      <c r="O9" s="31"/>
      <c r="P9" s="31" t="s">
        <v>328</v>
      </c>
      <c r="Q9" s="31">
        <v>5</v>
      </c>
      <c r="R9" s="31"/>
      <c r="S9" s="31"/>
    </row>
    <row r="10" spans="1:19" ht="30" customHeight="1">
      <c r="A10" s="161">
        <v>2</v>
      </c>
      <c r="B10" s="198"/>
      <c r="C10" s="281"/>
      <c r="D10" s="201"/>
      <c r="E10" s="277"/>
      <c r="F10" s="278"/>
      <c r="G10" s="279"/>
      <c r="H10" s="282"/>
      <c r="M10" s="31"/>
      <c r="N10" s="31" t="s">
        <v>355</v>
      </c>
      <c r="O10" s="31"/>
      <c r="P10" s="31" t="s">
        <v>329</v>
      </c>
      <c r="Q10" s="31">
        <v>4</v>
      </c>
      <c r="R10" s="31"/>
      <c r="S10" s="31"/>
    </row>
    <row r="11" spans="1:19" ht="30" customHeight="1">
      <c r="A11" s="161">
        <v>3</v>
      </c>
      <c r="B11" s="198"/>
      <c r="C11" s="281"/>
      <c r="D11" s="201"/>
      <c r="E11" s="277"/>
      <c r="F11" s="278"/>
      <c r="G11" s="279"/>
      <c r="H11" s="282"/>
      <c r="M11" s="31"/>
      <c r="N11" s="31"/>
      <c r="O11" s="31"/>
      <c r="P11" s="31"/>
      <c r="Q11" s="31">
        <v>3</v>
      </c>
      <c r="R11" s="31"/>
      <c r="S11" s="31"/>
    </row>
    <row r="12" spans="1:19" ht="30" customHeight="1">
      <c r="A12" s="161">
        <v>4</v>
      </c>
      <c r="B12" s="198"/>
      <c r="C12" s="281"/>
      <c r="D12" s="201"/>
      <c r="E12" s="277"/>
      <c r="F12" s="278"/>
      <c r="G12" s="279"/>
      <c r="H12" s="282"/>
      <c r="M12" s="31"/>
      <c r="N12" s="31"/>
      <c r="O12" s="31"/>
      <c r="P12" s="31"/>
      <c r="Q12" s="31">
        <v>2</v>
      </c>
      <c r="R12" s="31"/>
      <c r="S12" s="31"/>
    </row>
    <row r="13" spans="1:17" ht="30" customHeight="1">
      <c r="A13" s="161">
        <v>5</v>
      </c>
      <c r="B13" s="198"/>
      <c r="C13" s="281"/>
      <c r="D13" s="201"/>
      <c r="E13" s="277"/>
      <c r="F13" s="278"/>
      <c r="G13" s="279"/>
      <c r="H13" s="282"/>
      <c r="Q13" s="31">
        <v>1</v>
      </c>
    </row>
    <row r="14" spans="1:8" ht="30" customHeight="1">
      <c r="A14" s="161">
        <v>6</v>
      </c>
      <c r="B14" s="198"/>
      <c r="C14" s="281"/>
      <c r="D14" s="201"/>
      <c r="E14" s="277"/>
      <c r="F14" s="278"/>
      <c r="G14" s="279"/>
      <c r="H14" s="282"/>
    </row>
    <row r="15" spans="1:8" ht="30" customHeight="1">
      <c r="A15" s="161">
        <v>7</v>
      </c>
      <c r="B15" s="198"/>
      <c r="C15" s="281"/>
      <c r="D15" s="201"/>
      <c r="E15" s="277"/>
      <c r="F15" s="278"/>
      <c r="G15" s="279"/>
      <c r="H15" s="282"/>
    </row>
    <row r="16" spans="1:8" ht="30" customHeight="1">
      <c r="A16" s="161">
        <v>8</v>
      </c>
      <c r="B16" s="198"/>
      <c r="C16" s="281"/>
      <c r="D16" s="201"/>
      <c r="E16" s="277"/>
      <c r="F16" s="278"/>
      <c r="G16" s="279"/>
      <c r="H16" s="282"/>
    </row>
    <row r="17" spans="1:8" ht="30" customHeight="1">
      <c r="A17" s="161">
        <v>9</v>
      </c>
      <c r="B17" s="198"/>
      <c r="C17" s="281"/>
      <c r="D17" s="201"/>
      <c r="E17" s="277"/>
      <c r="F17" s="278"/>
      <c r="G17" s="279"/>
      <c r="H17" s="282"/>
    </row>
    <row r="18" spans="1:8" ht="30" customHeight="1">
      <c r="A18" s="161">
        <v>10</v>
      </c>
      <c r="B18" s="198"/>
      <c r="C18" s="281"/>
      <c r="D18" s="201"/>
      <c r="E18" s="277"/>
      <c r="F18" s="278"/>
      <c r="G18" s="279"/>
      <c r="H18" s="282"/>
    </row>
    <row r="19" spans="1:8" ht="30" customHeight="1">
      <c r="A19" s="161">
        <v>11</v>
      </c>
      <c r="B19" s="198"/>
      <c r="C19" s="281"/>
      <c r="D19" s="201"/>
      <c r="E19" s="277"/>
      <c r="F19" s="278"/>
      <c r="G19" s="279"/>
      <c r="H19" s="282"/>
    </row>
    <row r="20" spans="1:8" ht="30" customHeight="1">
      <c r="A20" s="161">
        <v>12</v>
      </c>
      <c r="B20" s="198"/>
      <c r="C20" s="281"/>
      <c r="D20" s="201"/>
      <c r="E20" s="277"/>
      <c r="F20" s="278"/>
      <c r="G20" s="279"/>
      <c r="H20" s="282"/>
    </row>
    <row r="21" spans="1:8" ht="30" customHeight="1">
      <c r="A21" s="161">
        <v>13</v>
      </c>
      <c r="B21" s="198"/>
      <c r="C21" s="281"/>
      <c r="D21" s="201"/>
      <c r="E21" s="277"/>
      <c r="F21" s="278"/>
      <c r="G21" s="279"/>
      <c r="H21" s="282"/>
    </row>
    <row r="22" spans="1:8" ht="30" customHeight="1">
      <c r="A22" s="161">
        <v>14</v>
      </c>
      <c r="B22" s="198"/>
      <c r="C22" s="281"/>
      <c r="D22" s="201"/>
      <c r="E22" s="277"/>
      <c r="F22" s="278"/>
      <c r="G22" s="279"/>
      <c r="H22" s="282"/>
    </row>
    <row r="23" spans="1:8" ht="30" customHeight="1">
      <c r="A23" s="161">
        <v>15</v>
      </c>
      <c r="B23" s="198"/>
      <c r="C23" s="281"/>
      <c r="D23" s="201"/>
      <c r="E23" s="277"/>
      <c r="F23" s="278"/>
      <c r="G23" s="279"/>
      <c r="H23" s="282"/>
    </row>
    <row r="24" spans="1:8" ht="30" customHeight="1">
      <c r="A24" s="161">
        <v>16</v>
      </c>
      <c r="B24" s="198"/>
      <c r="C24" s="281"/>
      <c r="D24" s="201"/>
      <c r="E24" s="277"/>
      <c r="F24" s="278"/>
      <c r="G24" s="279"/>
      <c r="H24" s="282"/>
    </row>
    <row r="25" spans="1:8" ht="30" customHeight="1">
      <c r="A25" s="161">
        <v>17</v>
      </c>
      <c r="B25" s="198"/>
      <c r="C25" s="281"/>
      <c r="D25" s="201"/>
      <c r="E25" s="277"/>
      <c r="F25" s="278"/>
      <c r="G25" s="279"/>
      <c r="H25" s="282"/>
    </row>
    <row r="26" spans="1:8" ht="30" customHeight="1">
      <c r="A26" s="161">
        <v>18</v>
      </c>
      <c r="B26" s="198"/>
      <c r="C26" s="281"/>
      <c r="D26" s="201"/>
      <c r="E26" s="277"/>
      <c r="F26" s="278"/>
      <c r="G26" s="279"/>
      <c r="H26" s="282"/>
    </row>
    <row r="27" spans="1:8" ht="30" customHeight="1">
      <c r="A27" s="161">
        <v>19</v>
      </c>
      <c r="B27" s="198"/>
      <c r="C27" s="281"/>
      <c r="D27" s="201"/>
      <c r="E27" s="277"/>
      <c r="F27" s="278"/>
      <c r="G27" s="279"/>
      <c r="H27" s="282"/>
    </row>
    <row r="28" spans="1:8" ht="30" customHeight="1">
      <c r="A28" s="161">
        <v>20</v>
      </c>
      <c r="B28" s="198"/>
      <c r="C28" s="281"/>
      <c r="D28" s="201"/>
      <c r="E28" s="277"/>
      <c r="F28" s="278"/>
      <c r="G28" s="279"/>
      <c r="H28" s="282"/>
    </row>
    <row r="29" spans="1:8" ht="30" customHeight="1">
      <c r="A29" s="161">
        <v>21</v>
      </c>
      <c r="B29" s="198"/>
      <c r="C29" s="281"/>
      <c r="D29" s="201"/>
      <c r="E29" s="277"/>
      <c r="F29" s="278"/>
      <c r="G29" s="279"/>
      <c r="H29" s="282"/>
    </row>
    <row r="30" spans="1:8" ht="30" customHeight="1">
      <c r="A30" s="161">
        <v>22</v>
      </c>
      <c r="B30" s="198"/>
      <c r="C30" s="281"/>
      <c r="D30" s="201"/>
      <c r="E30" s="277"/>
      <c r="F30" s="278"/>
      <c r="G30" s="279"/>
      <c r="H30" s="282"/>
    </row>
    <row r="31" spans="1:8" ht="30" customHeight="1">
      <c r="A31" s="161">
        <v>23</v>
      </c>
      <c r="B31" s="198"/>
      <c r="C31" s="281"/>
      <c r="D31" s="201"/>
      <c r="E31" s="277"/>
      <c r="F31" s="278"/>
      <c r="G31" s="279"/>
      <c r="H31" s="282"/>
    </row>
    <row r="32" spans="1:8" ht="30" customHeight="1">
      <c r="A32" s="161">
        <v>24</v>
      </c>
      <c r="B32" s="198"/>
      <c r="C32" s="281"/>
      <c r="D32" s="201"/>
      <c r="E32" s="277"/>
      <c r="F32" s="278"/>
      <c r="G32" s="279"/>
      <c r="H32" s="282"/>
    </row>
    <row r="33" spans="1:8" ht="30" customHeight="1">
      <c r="A33" s="161">
        <v>25</v>
      </c>
      <c r="B33" s="198"/>
      <c r="C33" s="281"/>
      <c r="D33" s="201"/>
      <c r="E33" s="277"/>
      <c r="F33" s="278"/>
      <c r="G33" s="279"/>
      <c r="H33" s="282"/>
    </row>
    <row r="34" spans="1:8" ht="30" customHeight="1">
      <c r="A34" s="161">
        <v>26</v>
      </c>
      <c r="B34" s="198"/>
      <c r="C34" s="281"/>
      <c r="D34" s="201"/>
      <c r="E34" s="277"/>
      <c r="F34" s="278"/>
      <c r="G34" s="279"/>
      <c r="H34" s="282"/>
    </row>
    <row r="35" spans="1:8" ht="30" customHeight="1">
      <c r="A35" s="161">
        <v>27</v>
      </c>
      <c r="B35" s="198"/>
      <c r="C35" s="281"/>
      <c r="D35" s="201"/>
      <c r="E35" s="277"/>
      <c r="F35" s="278"/>
      <c r="G35" s="279"/>
      <c r="H35" s="282"/>
    </row>
    <row r="36" spans="1:8" ht="30" customHeight="1">
      <c r="A36" s="161">
        <v>28</v>
      </c>
      <c r="B36" s="198"/>
      <c r="C36" s="281"/>
      <c r="D36" s="201"/>
      <c r="E36" s="277"/>
      <c r="F36" s="278"/>
      <c r="G36" s="279"/>
      <c r="H36" s="282"/>
    </row>
    <row r="37" spans="1:8" ht="30" customHeight="1">
      <c r="A37" s="161">
        <v>29</v>
      </c>
      <c r="B37" s="198"/>
      <c r="C37" s="281"/>
      <c r="D37" s="201"/>
      <c r="E37" s="277"/>
      <c r="F37" s="278"/>
      <c r="G37" s="279"/>
      <c r="H37" s="282"/>
    </row>
    <row r="38" spans="1:8" ht="30" customHeight="1">
      <c r="A38" s="165">
        <v>30</v>
      </c>
      <c r="B38" s="283"/>
      <c r="C38" s="284"/>
      <c r="D38" s="204"/>
      <c r="E38" s="277"/>
      <c r="F38" s="278"/>
      <c r="G38" s="279"/>
      <c r="H38" s="285"/>
    </row>
  </sheetData>
  <sheetProtection selectLockedCells="1" selectUnlockedCells="1"/>
  <mergeCells count="5">
    <mergeCell ref="B4:B5"/>
    <mergeCell ref="C4:E4"/>
    <mergeCell ref="F4:G4"/>
    <mergeCell ref="C5:E5"/>
    <mergeCell ref="F5:G5"/>
  </mergeCells>
  <dataValidations count="3">
    <dataValidation type="list" allowBlank="1" showErrorMessage="1" sqref="D9:D38">
      <formula1>$P$9:$P$10</formula1>
      <formula2>0</formula2>
    </dataValidation>
    <dataValidation type="list" allowBlank="1" showErrorMessage="1" sqref="G9:G38">
      <formula1>$N$9:$N$10</formula1>
      <formula2>0</formula2>
    </dataValidation>
    <dataValidation type="list" allowBlank="1" showErrorMessage="1" sqref="E9:F38">
      <formula1>$Q$9:$Q$13</formula1>
      <formula2>0</formula2>
    </dataValidation>
  </dataValidations>
  <printOptions horizontalCentered="1"/>
  <pageMargins left="0.31527777777777777" right="0.31527777777777777" top="0.5513888888888889" bottom="0.3541666666666667" header="0.5118055555555555" footer="0.5118055555555555"/>
  <pageSetup horizontalDpi="300" verticalDpi="300" orientation="portrait" paperSize="9" scale="73" r:id="rId2"/>
  <drawing r:id="rId1"/>
</worksheet>
</file>

<file path=xl/worksheets/sheet28.xml><?xml version="1.0" encoding="utf-8"?>
<worksheet xmlns="http://schemas.openxmlformats.org/spreadsheetml/2006/main" xmlns:r="http://schemas.openxmlformats.org/officeDocument/2006/relationships">
  <dimension ref="B2:AZ32"/>
  <sheetViews>
    <sheetView view="pageBreakPreview" zoomScale="115" zoomScaleSheetLayoutView="115" zoomScalePageLayoutView="0" workbookViewId="0" topLeftCell="A1">
      <selection activeCell="U5" sqref="U5"/>
    </sheetView>
  </sheetViews>
  <sheetFormatPr defaultColWidth="9.00390625" defaultRowHeight="13.5"/>
  <cols>
    <col min="1" max="35" width="2.50390625" style="1" customWidth="1"/>
    <col min="36" max="16384" width="9.00390625" style="1" customWidth="1"/>
  </cols>
  <sheetData>
    <row r="2" spans="2:34" ht="13.5" customHeight="1">
      <c r="B2" s="451" t="s">
        <v>528</v>
      </c>
      <c r="C2" s="440"/>
      <c r="D2" s="440"/>
      <c r="E2" s="440"/>
      <c r="F2" s="440"/>
      <c r="G2" s="440"/>
      <c r="H2" s="440"/>
      <c r="I2" s="440"/>
      <c r="J2" s="440"/>
      <c r="K2" s="440"/>
      <c r="L2" s="440"/>
      <c r="P2" s="381" t="s">
        <v>183</v>
      </c>
      <c r="Q2" s="7"/>
      <c r="R2" s="7"/>
      <c r="S2" s="7"/>
      <c r="T2" s="7"/>
      <c r="U2" s="7"/>
      <c r="V2" s="7"/>
      <c r="W2" s="7"/>
      <c r="X2" s="7"/>
      <c r="Y2" s="7"/>
      <c r="Z2" s="7"/>
      <c r="AA2" s="7"/>
      <c r="AB2" s="7"/>
      <c r="AC2" s="7"/>
      <c r="AD2" s="7"/>
      <c r="AE2" s="7"/>
      <c r="AF2" s="7"/>
      <c r="AG2" s="7"/>
      <c r="AH2" s="8"/>
    </row>
    <row r="3" spans="2:34" ht="13.5" customHeight="1">
      <c r="B3" s="440"/>
      <c r="C3" s="440"/>
      <c r="D3" s="440"/>
      <c r="E3" s="440"/>
      <c r="F3" s="440"/>
      <c r="G3" s="440"/>
      <c r="H3" s="440"/>
      <c r="I3" s="440"/>
      <c r="J3" s="440"/>
      <c r="K3" s="440"/>
      <c r="L3" s="440"/>
      <c r="P3" s="394" t="s">
        <v>356</v>
      </c>
      <c r="Q3" s="10"/>
      <c r="R3" s="10"/>
      <c r="S3" s="10"/>
      <c r="T3" s="10"/>
      <c r="U3" s="10"/>
      <c r="V3" s="10"/>
      <c r="W3" s="10"/>
      <c r="X3" s="10"/>
      <c r="Y3" s="10"/>
      <c r="Z3" s="10"/>
      <c r="AA3" s="10"/>
      <c r="AB3" s="10"/>
      <c r="AC3" s="10"/>
      <c r="AD3" s="10"/>
      <c r="AE3" s="10"/>
      <c r="AF3" s="10"/>
      <c r="AG3" s="10"/>
      <c r="AH3" s="11"/>
    </row>
    <row r="4" spans="2:34" ht="13.5" customHeight="1">
      <c r="B4" s="440"/>
      <c r="C4" s="440"/>
      <c r="D4" s="440"/>
      <c r="E4" s="440"/>
      <c r="F4" s="440"/>
      <c r="G4" s="440"/>
      <c r="H4" s="440"/>
      <c r="I4" s="440"/>
      <c r="J4" s="440"/>
      <c r="K4" s="440"/>
      <c r="L4" s="440"/>
      <c r="P4" s="169"/>
      <c r="Q4" s="2"/>
      <c r="R4" s="2"/>
      <c r="S4" s="2"/>
      <c r="T4" s="2"/>
      <c r="U4" s="2"/>
      <c r="V4" s="2"/>
      <c r="W4" s="2"/>
      <c r="X4" s="2"/>
      <c r="Y4" s="2"/>
      <c r="Z4" s="2"/>
      <c r="AA4" s="2"/>
      <c r="AB4" s="2"/>
      <c r="AC4" s="2"/>
      <c r="AD4" s="2"/>
      <c r="AE4" s="2"/>
      <c r="AF4" s="2"/>
      <c r="AG4" s="2"/>
      <c r="AH4" s="2"/>
    </row>
    <row r="5" spans="16:34" ht="12.75">
      <c r="P5" s="169"/>
      <c r="Q5" s="2"/>
      <c r="R5" s="2"/>
      <c r="S5" s="2"/>
      <c r="T5" s="2"/>
      <c r="U5" s="2"/>
      <c r="V5" s="2"/>
      <c r="W5" s="2"/>
      <c r="X5" s="2"/>
      <c r="Y5" s="2"/>
      <c r="Z5" s="2"/>
      <c r="AA5" s="2"/>
      <c r="AB5" s="2"/>
      <c r="AC5" s="2"/>
      <c r="AD5" s="2"/>
      <c r="AE5" s="2"/>
      <c r="AF5" s="2"/>
      <c r="AG5" s="2"/>
      <c r="AH5" s="2"/>
    </row>
    <row r="6" spans="16:34" ht="12.75">
      <c r="P6" s="169"/>
      <c r="Q6" s="2"/>
      <c r="R6" s="2"/>
      <c r="S6" s="2"/>
      <c r="T6" s="2"/>
      <c r="U6" s="2"/>
      <c r="V6" s="2"/>
      <c r="W6" s="2"/>
      <c r="X6" s="2"/>
      <c r="Y6" s="2"/>
      <c r="Z6" s="2"/>
      <c r="AA6" s="2"/>
      <c r="AB6" s="2"/>
      <c r="AC6" s="2"/>
      <c r="AD6" s="2"/>
      <c r="AE6" s="2"/>
      <c r="AF6" s="2"/>
      <c r="AG6" s="2"/>
      <c r="AH6" s="2"/>
    </row>
    <row r="7" spans="2:34" ht="13.5" customHeight="1">
      <c r="B7" s="441" t="s">
        <v>357</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170"/>
    </row>
    <row r="8" spans="2:34"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170"/>
    </row>
    <row r="10" spans="2:52" ht="13.5">
      <c r="B10" s="6" t="s">
        <v>358</v>
      </c>
      <c r="AZ10" s="6" t="s">
        <v>197</v>
      </c>
    </row>
    <row r="11" ht="13.5">
      <c r="AZ11" s="6" t="s">
        <v>198</v>
      </c>
    </row>
    <row r="12" spans="2:34" ht="58.5" customHeight="1">
      <c r="B12" s="490" t="s">
        <v>1</v>
      </c>
      <c r="C12" s="490"/>
      <c r="D12" s="499" t="s">
        <v>359</v>
      </c>
      <c r="E12" s="499"/>
      <c r="F12" s="499"/>
      <c r="G12" s="499"/>
      <c r="H12" s="499"/>
      <c r="I12" s="499"/>
      <c r="J12" s="499"/>
      <c r="K12" s="499"/>
      <c r="L12" s="499"/>
      <c r="M12" s="499"/>
      <c r="N12" s="499"/>
      <c r="O12" s="499"/>
      <c r="P12" s="499"/>
      <c r="Q12" s="499"/>
      <c r="R12" s="499"/>
      <c r="S12" s="499"/>
      <c r="T12" s="499"/>
      <c r="U12" s="499"/>
      <c r="V12" s="499"/>
      <c r="W12" s="499"/>
      <c r="X12" s="535"/>
      <c r="Y12" s="535"/>
      <c r="Z12" s="535"/>
      <c r="AA12" s="535"/>
      <c r="AB12" s="535"/>
      <c r="AC12" s="535"/>
      <c r="AD12" s="535"/>
      <c r="AE12" s="502" t="s">
        <v>360</v>
      </c>
      <c r="AF12" s="502"/>
      <c r="AG12" s="502"/>
      <c r="AH12" s="171"/>
    </row>
    <row r="13" spans="2:33" ht="40.5" customHeight="1">
      <c r="B13" s="482" t="s">
        <v>116</v>
      </c>
      <c r="C13" s="482"/>
      <c r="D13" s="482"/>
      <c r="E13" s="482"/>
      <c r="F13" s="482"/>
      <c r="G13" s="482"/>
      <c r="H13" s="482"/>
      <c r="I13" s="482"/>
      <c r="J13" s="482"/>
      <c r="K13" s="482"/>
      <c r="L13" s="482"/>
      <c r="M13" s="482"/>
      <c r="N13" s="482"/>
      <c r="O13" s="482"/>
      <c r="P13" s="482"/>
      <c r="Q13" s="482"/>
      <c r="R13" s="482"/>
      <c r="S13" s="482"/>
      <c r="T13" s="482"/>
      <c r="U13" s="482"/>
      <c r="V13" s="482"/>
      <c r="W13" s="482"/>
      <c r="X13" s="483" t="str">
        <f>IF(X12&gt;=2,"算定可","算定不可")</f>
        <v>算定不可</v>
      </c>
      <c r="Y13" s="483"/>
      <c r="Z13" s="483"/>
      <c r="AA13" s="483"/>
      <c r="AB13" s="483"/>
      <c r="AC13" s="483"/>
      <c r="AD13" s="483"/>
      <c r="AE13" s="483"/>
      <c r="AF13" s="483"/>
      <c r="AG13" s="483"/>
    </row>
    <row r="14" spans="2:33" ht="40.5" customHeight="1">
      <c r="B14" s="484" t="s">
        <v>146</v>
      </c>
      <c r="C14" s="484"/>
      <c r="D14" s="484"/>
      <c r="E14" s="484"/>
      <c r="F14" s="484"/>
      <c r="G14" s="484"/>
      <c r="H14" s="484"/>
      <c r="I14" s="484"/>
      <c r="J14" s="484"/>
      <c r="K14" s="484"/>
      <c r="L14" s="484"/>
      <c r="M14" s="484"/>
      <c r="N14" s="484"/>
      <c r="O14" s="484"/>
      <c r="P14" s="484"/>
      <c r="Q14" s="484"/>
      <c r="R14" s="484"/>
      <c r="S14" s="484"/>
      <c r="T14" s="484"/>
      <c r="U14" s="484"/>
      <c r="V14" s="484"/>
      <c r="W14" s="484"/>
      <c r="X14" s="148"/>
      <c r="Y14" s="149"/>
      <c r="Z14" s="149"/>
      <c r="AA14" s="149"/>
      <c r="AB14" s="149"/>
      <c r="AC14" s="149">
        <f>IF(X13="算定可",2,0)</f>
        <v>0</v>
      </c>
      <c r="AD14" s="149"/>
      <c r="AE14" s="149"/>
      <c r="AF14" s="149"/>
      <c r="AG14" s="150"/>
    </row>
    <row r="16" ht="13.5">
      <c r="B16" s="6" t="s">
        <v>5</v>
      </c>
    </row>
    <row r="17" spans="3:5" ht="13.5">
      <c r="C17" s="1" t="s">
        <v>6</v>
      </c>
      <c r="E17" s="6" t="s">
        <v>361</v>
      </c>
    </row>
    <row r="19" spans="2:34" ht="30" customHeight="1">
      <c r="B19" s="18" t="s">
        <v>235</v>
      </c>
      <c r="C19" s="19"/>
      <c r="D19" s="19"/>
      <c r="E19" s="19"/>
      <c r="F19" s="19"/>
      <c r="G19" s="19"/>
      <c r="H19" s="19"/>
      <c r="I19" s="19"/>
      <c r="J19" s="19"/>
      <c r="K19" s="19"/>
      <c r="L19" s="19"/>
      <c r="M19" s="19"/>
      <c r="N19" s="19"/>
      <c r="O19" s="19"/>
      <c r="P19" s="19"/>
      <c r="Q19" s="19"/>
      <c r="R19" s="19"/>
      <c r="S19" s="19"/>
      <c r="T19" s="19"/>
      <c r="U19" s="19"/>
      <c r="V19" s="211"/>
      <c r="W19" s="211"/>
      <c r="X19" s="211"/>
      <c r="Y19" s="211"/>
      <c r="Z19" s="211"/>
      <c r="AA19" s="211"/>
      <c r="AB19" s="211"/>
      <c r="AC19" s="211"/>
      <c r="AD19" s="211"/>
      <c r="AE19" s="211"/>
      <c r="AF19" s="211"/>
      <c r="AG19" s="20"/>
      <c r="AH19" s="17"/>
    </row>
    <row r="20" spans="2:34" ht="30" customHeight="1">
      <c r="B20" s="21"/>
      <c r="C20" s="23" t="s">
        <v>9</v>
      </c>
      <c r="D20" s="22"/>
      <c r="E20" s="23" t="s">
        <v>362</v>
      </c>
      <c r="F20" s="22"/>
      <c r="G20" s="22"/>
      <c r="H20" s="22"/>
      <c r="I20" s="22"/>
      <c r="J20" s="22"/>
      <c r="K20" s="22"/>
      <c r="L20" s="22"/>
      <c r="M20" s="22"/>
      <c r="N20" s="22"/>
      <c r="O20" s="22"/>
      <c r="P20" s="22"/>
      <c r="Q20" s="22"/>
      <c r="R20" s="22"/>
      <c r="S20" s="22"/>
      <c r="T20" s="22"/>
      <c r="U20" s="22"/>
      <c r="V20" s="214"/>
      <c r="W20" s="214"/>
      <c r="X20" s="214"/>
      <c r="Y20" s="214"/>
      <c r="Z20" s="214"/>
      <c r="AA20" s="214"/>
      <c r="AB20" s="214"/>
      <c r="AC20" s="214"/>
      <c r="AD20" s="214"/>
      <c r="AE20" s="214"/>
      <c r="AF20" s="214"/>
      <c r="AG20" s="24"/>
      <c r="AH20" s="17"/>
    </row>
    <row r="31" spans="25:26" ht="13.5">
      <c r="Y31" s="15" t="s">
        <v>195</v>
      </c>
      <c r="Z31" s="15" t="s">
        <v>196</v>
      </c>
    </row>
    <row r="32" spans="25:26" ht="13.5">
      <c r="Y32" s="15" t="s">
        <v>197</v>
      </c>
      <c r="Z32" s="15" t="s">
        <v>198</v>
      </c>
    </row>
  </sheetData>
  <sheetProtection password="CC3D" sheet="1"/>
  <mergeCells count="9">
    <mergeCell ref="B13:W13"/>
    <mergeCell ref="X13:AG13"/>
    <mergeCell ref="B14:W14"/>
    <mergeCell ref="B2:L4"/>
    <mergeCell ref="B7:AG8"/>
    <mergeCell ref="B12:C12"/>
    <mergeCell ref="D12:W12"/>
    <mergeCell ref="X12:AD12"/>
    <mergeCell ref="AE12:AG12"/>
  </mergeCells>
  <printOptions/>
  <pageMargins left="0.7" right="0.7" top="0.75" bottom="0.75" header="0.5118055555555555" footer="0.5118055555555555"/>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2:D10"/>
  <sheetViews>
    <sheetView view="pageBreakPreview" zoomScale="60" zoomScalePageLayoutView="0" workbookViewId="0" topLeftCell="A1">
      <selection activeCell="G8" sqref="G8"/>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231" customFormat="1" ht="30.75" customHeight="1">
      <c r="A2" s="246"/>
      <c r="B2" s="398" t="s">
        <v>529</v>
      </c>
    </row>
    <row r="3" spans="1:4" s="231" customFormat="1" ht="32.25" customHeight="1">
      <c r="A3" s="246"/>
      <c r="B3" s="247" t="s">
        <v>363</v>
      </c>
      <c r="C3" s="248"/>
      <c r="D3" s="248"/>
    </row>
    <row r="4" s="231" customFormat="1" ht="9" customHeight="1">
      <c r="A4" s="246"/>
    </row>
    <row r="5" spans="1:4" s="231" customFormat="1" ht="24.75" customHeight="1">
      <c r="A5" s="286" t="s">
        <v>364</v>
      </c>
      <c r="B5" s="286"/>
      <c r="C5" s="286"/>
      <c r="D5" s="286"/>
    </row>
    <row r="6" spans="1:4" s="287" customFormat="1" ht="39.75" customHeight="1">
      <c r="A6" s="556" t="s">
        <v>17</v>
      </c>
      <c r="B6" s="557" t="s">
        <v>365</v>
      </c>
      <c r="C6" s="557" t="s">
        <v>366</v>
      </c>
      <c r="D6" s="558" t="s">
        <v>367</v>
      </c>
    </row>
    <row r="7" spans="1:4" s="287" customFormat="1" ht="39.75" customHeight="1">
      <c r="A7" s="556"/>
      <c r="B7" s="557"/>
      <c r="C7" s="557"/>
      <c r="D7" s="558"/>
    </row>
    <row r="8" spans="1:4" ht="149.25" customHeight="1">
      <c r="A8" s="139">
        <v>1</v>
      </c>
      <c r="B8" s="288"/>
      <c r="C8" s="288"/>
      <c r="D8" s="289"/>
    </row>
    <row r="9" spans="1:4" ht="138" customHeight="1">
      <c r="A9" s="242">
        <v>2</v>
      </c>
      <c r="B9" s="290"/>
      <c r="C9" s="290"/>
      <c r="D9" s="291"/>
    </row>
    <row r="10" s="29" customFormat="1" ht="27" customHeight="1">
      <c r="B10" s="32" t="s">
        <v>368</v>
      </c>
    </row>
    <row r="11" ht="27" customHeight="1"/>
    <row r="12" ht="27" customHeight="1"/>
    <row r="13" ht="27" customHeight="1"/>
    <row r="14" ht="27" customHeight="1"/>
  </sheetData>
  <sheetProtection selectLockedCells="1" selectUnlockedCells="1"/>
  <mergeCells count="4">
    <mergeCell ref="A6:A7"/>
    <mergeCell ref="B6:B7"/>
    <mergeCell ref="C6:C7"/>
    <mergeCell ref="D6:D7"/>
  </mergeCells>
  <printOptions horizontalCentered="1"/>
  <pageMargins left="0.5118055555555555" right="0.5118055555555555" top="0.7479166666666667" bottom="0.7479166666666667" header="0.5118055555555555" footer="0.5118055555555555"/>
  <pageSetup horizontalDpi="300" verticalDpi="300" orientation="portrait" paperSize="9" scale="66" r:id="rId2"/>
  <drawing r:id="rId1"/>
</worksheet>
</file>

<file path=xl/worksheets/sheet3.xml><?xml version="1.0" encoding="utf-8"?>
<worksheet xmlns="http://schemas.openxmlformats.org/spreadsheetml/2006/main" xmlns:r="http://schemas.openxmlformats.org/officeDocument/2006/relationships">
  <dimension ref="A1:AH26"/>
  <sheetViews>
    <sheetView view="pageBreakPreview" zoomScaleSheetLayoutView="100" zoomScalePageLayoutView="0" workbookViewId="0" topLeftCell="A1">
      <selection activeCell="B2" sqref="B2:L4"/>
    </sheetView>
  </sheetViews>
  <sheetFormatPr defaultColWidth="9.00390625" defaultRowHeight="13.5"/>
  <cols>
    <col min="1" max="33" width="2.50390625" style="0" customWidth="1"/>
    <col min="34" max="34" width="7.125" style="0" customWidth="1"/>
  </cols>
  <sheetData>
    <row r="1" spans="1:33" ht="12.75">
      <c r="A1" s="1"/>
      <c r="B1" s="1"/>
      <c r="C1" s="1"/>
      <c r="D1" s="1"/>
      <c r="E1" s="1"/>
      <c r="F1" s="1"/>
      <c r="G1" s="1"/>
      <c r="H1" s="1"/>
      <c r="I1" s="1"/>
      <c r="J1" s="1"/>
      <c r="K1" s="1"/>
      <c r="L1" s="1"/>
      <c r="M1" s="81"/>
      <c r="N1" s="81"/>
      <c r="O1" s="81"/>
      <c r="P1" s="81"/>
      <c r="Q1" s="81"/>
      <c r="R1" s="81"/>
      <c r="S1" s="81"/>
      <c r="T1" s="81"/>
      <c r="U1" s="81"/>
      <c r="V1" s="81"/>
      <c r="W1" s="81"/>
      <c r="X1" s="81"/>
      <c r="Y1" s="81"/>
      <c r="Z1" s="81"/>
      <c r="AA1" s="81"/>
      <c r="AB1" s="81"/>
      <c r="AC1" s="81"/>
      <c r="AD1" s="81"/>
      <c r="AE1" s="81"/>
      <c r="AF1" s="81"/>
      <c r="AG1" s="81"/>
    </row>
    <row r="2" spans="1:34" ht="19.5" customHeight="1">
      <c r="A2" s="1"/>
      <c r="B2" s="451" t="s">
        <v>494</v>
      </c>
      <c r="C2" s="440"/>
      <c r="D2" s="440"/>
      <c r="E2" s="440"/>
      <c r="F2" s="440"/>
      <c r="G2" s="440"/>
      <c r="H2" s="440"/>
      <c r="I2" s="440"/>
      <c r="J2" s="440"/>
      <c r="K2" s="440"/>
      <c r="L2" s="440"/>
      <c r="M2" s="81"/>
      <c r="N2" s="81"/>
      <c r="P2" s="82"/>
      <c r="Q2" s="82"/>
      <c r="R2" s="373" t="s">
        <v>0</v>
      </c>
      <c r="S2" s="83"/>
      <c r="T2" s="83"/>
      <c r="U2" s="83"/>
      <c r="V2" s="83"/>
      <c r="W2" s="83"/>
      <c r="X2" s="83"/>
      <c r="Y2" s="83"/>
      <c r="Z2" s="83"/>
      <c r="AA2" s="83"/>
      <c r="AB2" s="83"/>
      <c r="AC2" s="83"/>
      <c r="AD2" s="83"/>
      <c r="AE2" s="83"/>
      <c r="AF2" s="83"/>
      <c r="AG2" s="83"/>
      <c r="AH2" s="84"/>
    </row>
    <row r="3" spans="1:34" ht="19.5" customHeight="1">
      <c r="A3" s="1"/>
      <c r="B3" s="440"/>
      <c r="C3" s="440"/>
      <c r="D3" s="440"/>
      <c r="E3" s="440"/>
      <c r="F3" s="440"/>
      <c r="G3" s="440"/>
      <c r="H3" s="440"/>
      <c r="I3" s="440"/>
      <c r="J3" s="440"/>
      <c r="K3" s="440"/>
      <c r="L3" s="440"/>
      <c r="M3" s="81"/>
      <c r="N3" s="81"/>
      <c r="P3" s="82"/>
      <c r="Q3" s="82"/>
      <c r="R3" s="374" t="s">
        <v>496</v>
      </c>
      <c r="S3" s="85"/>
      <c r="T3" s="85"/>
      <c r="U3" s="85"/>
      <c r="V3" s="85"/>
      <c r="W3" s="85"/>
      <c r="X3" s="85"/>
      <c r="Y3" s="85"/>
      <c r="Z3" s="85"/>
      <c r="AA3" s="85"/>
      <c r="AB3" s="85"/>
      <c r="AC3" s="85"/>
      <c r="AD3" s="85"/>
      <c r="AE3" s="85"/>
      <c r="AF3" s="85"/>
      <c r="AG3" s="85"/>
      <c r="AH3" s="86"/>
    </row>
    <row r="4" spans="1:33" ht="13.5" customHeight="1">
      <c r="A4" s="1"/>
      <c r="B4" s="440"/>
      <c r="C4" s="440"/>
      <c r="D4" s="440"/>
      <c r="E4" s="440"/>
      <c r="F4" s="440"/>
      <c r="G4" s="440"/>
      <c r="H4" s="440"/>
      <c r="I4" s="440"/>
      <c r="J4" s="440"/>
      <c r="K4" s="440"/>
      <c r="L4" s="440"/>
      <c r="M4" s="81"/>
      <c r="N4" s="81"/>
      <c r="O4" s="81"/>
      <c r="P4" s="81"/>
      <c r="Q4" s="81"/>
      <c r="R4" s="81"/>
      <c r="S4" s="81"/>
      <c r="T4" s="81"/>
      <c r="U4" s="81"/>
      <c r="V4" s="81"/>
      <c r="W4" s="81"/>
      <c r="X4" s="81"/>
      <c r="Y4" s="81"/>
      <c r="Z4" s="81"/>
      <c r="AA4" s="81"/>
      <c r="AB4" s="81"/>
      <c r="AC4" s="81"/>
      <c r="AD4" s="81"/>
      <c r="AE4" s="81"/>
      <c r="AF4" s="81"/>
      <c r="AG4" s="81"/>
    </row>
    <row r="5" spans="1:33" ht="12.75">
      <c r="A5" s="1"/>
      <c r="B5" s="1"/>
      <c r="C5" s="1"/>
      <c r="D5" s="1"/>
      <c r="E5" s="1"/>
      <c r="F5" s="1"/>
      <c r="G5" s="1"/>
      <c r="H5" s="1"/>
      <c r="I5" s="1"/>
      <c r="J5" s="1"/>
      <c r="K5" s="1"/>
      <c r="L5" s="1"/>
      <c r="M5" s="81"/>
      <c r="N5" s="81"/>
      <c r="O5" s="81"/>
      <c r="P5" s="81"/>
      <c r="Q5" s="81"/>
      <c r="R5" s="81"/>
      <c r="S5" s="81"/>
      <c r="T5" s="81"/>
      <c r="U5" s="81"/>
      <c r="V5" s="81"/>
      <c r="W5" s="81"/>
      <c r="X5" s="81"/>
      <c r="Y5" s="81"/>
      <c r="Z5" s="81"/>
      <c r="AA5" s="81"/>
      <c r="AB5" s="81"/>
      <c r="AC5" s="81"/>
      <c r="AD5" s="81"/>
      <c r="AE5" s="81"/>
      <c r="AF5" s="81"/>
      <c r="AG5" s="81"/>
    </row>
    <row r="6" spans="1:33" ht="12.75">
      <c r="A6" s="1"/>
      <c r="B6" s="441" t="s">
        <v>24</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1:33" ht="12.75">
      <c r="A7" s="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8" spans="1:33"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87"/>
      <c r="AG8" s="1"/>
    </row>
    <row r="9" spans="1:33" ht="13.5">
      <c r="A9" s="1"/>
      <c r="B9" s="452" t="s">
        <v>111</v>
      </c>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1"/>
      <c r="AG9" s="1"/>
    </row>
    <row r="10" spans="1:33" ht="31.5" customHeight="1">
      <c r="A10" s="1"/>
      <c r="B10" s="453"/>
      <c r="C10" s="453"/>
      <c r="D10" s="453"/>
      <c r="E10" s="453"/>
      <c r="F10" s="453"/>
      <c r="G10" s="453"/>
      <c r="H10" s="453"/>
      <c r="I10" s="453"/>
      <c r="J10" s="453"/>
      <c r="K10" s="454" t="s">
        <v>112</v>
      </c>
      <c r="L10" s="454"/>
      <c r="M10" s="454"/>
      <c r="N10" s="454"/>
      <c r="O10" s="454"/>
      <c r="P10" s="454"/>
      <c r="Q10" s="454"/>
      <c r="R10" s="454" t="s">
        <v>113</v>
      </c>
      <c r="S10" s="454"/>
      <c r="T10" s="454"/>
      <c r="U10" s="454"/>
      <c r="V10" s="454"/>
      <c r="W10" s="454"/>
      <c r="X10" s="454"/>
      <c r="Y10" s="455" t="s">
        <v>114</v>
      </c>
      <c r="Z10" s="455"/>
      <c r="AA10" s="455"/>
      <c r="AB10" s="455"/>
      <c r="AC10" s="455"/>
      <c r="AD10" s="455"/>
      <c r="AE10" s="455"/>
      <c r="AF10" s="1"/>
      <c r="AG10" s="1"/>
    </row>
    <row r="11" spans="1:33" ht="31.5" customHeight="1">
      <c r="A11" s="1"/>
      <c r="B11" s="446" t="s">
        <v>115</v>
      </c>
      <c r="C11" s="446"/>
      <c r="D11" s="446"/>
      <c r="E11" s="446"/>
      <c r="F11" s="446"/>
      <c r="G11" s="446"/>
      <c r="H11" s="446"/>
      <c r="I11" s="446"/>
      <c r="J11" s="446"/>
      <c r="K11" s="447">
        <f>'2-1別1'!C5</f>
        <v>0</v>
      </c>
      <c r="L11" s="447"/>
      <c r="M11" s="447"/>
      <c r="N11" s="447"/>
      <c r="O11" s="447"/>
      <c r="P11" s="447"/>
      <c r="Q11" s="447"/>
      <c r="R11" s="447">
        <f>'2-1別1'!C6</f>
        <v>0</v>
      </c>
      <c r="S11" s="447"/>
      <c r="T11" s="447"/>
      <c r="U11" s="447"/>
      <c r="V11" s="447"/>
      <c r="W11" s="447"/>
      <c r="X11" s="447"/>
      <c r="Y11" s="448">
        <f>IF(ISERROR(R11/K11),0,ROUNDDOWN((R11/K11),3))</f>
        <v>0</v>
      </c>
      <c r="Z11" s="448"/>
      <c r="AA11" s="448"/>
      <c r="AB11" s="448"/>
      <c r="AC11" s="448"/>
      <c r="AD11" s="448"/>
      <c r="AE11" s="448"/>
      <c r="AF11" s="1"/>
      <c r="AG11" s="1"/>
    </row>
    <row r="12" spans="1:33" ht="31.5" customHeight="1">
      <c r="A12" s="1"/>
      <c r="B12" s="449" t="s">
        <v>116</v>
      </c>
      <c r="C12" s="449"/>
      <c r="D12" s="449"/>
      <c r="E12" s="449"/>
      <c r="F12" s="449"/>
      <c r="G12" s="449"/>
      <c r="H12" s="449"/>
      <c r="I12" s="449"/>
      <c r="J12" s="449"/>
      <c r="K12" s="450" t="str">
        <f>IF(Y11&gt;=0.7,"算定可","算定不可")</f>
        <v>算定不可</v>
      </c>
      <c r="L12" s="450"/>
      <c r="M12" s="450"/>
      <c r="N12" s="450"/>
      <c r="O12" s="450"/>
      <c r="P12" s="450"/>
      <c r="Q12" s="450"/>
      <c r="R12" s="450"/>
      <c r="S12" s="450"/>
      <c r="T12" s="450"/>
      <c r="U12" s="450"/>
      <c r="V12" s="450"/>
      <c r="W12" s="450"/>
      <c r="X12" s="450"/>
      <c r="Y12" s="450"/>
      <c r="Z12" s="450"/>
      <c r="AA12" s="450"/>
      <c r="AB12" s="450"/>
      <c r="AC12" s="450"/>
      <c r="AD12" s="450"/>
      <c r="AE12" s="450"/>
      <c r="AF12" s="1"/>
      <c r="AG12" s="1"/>
    </row>
    <row r="13" spans="1:33"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8.75">
      <c r="A14" s="1"/>
      <c r="B14" s="88"/>
      <c r="C14" s="88"/>
      <c r="D14" s="88"/>
      <c r="E14" s="88"/>
      <c r="F14" s="88"/>
      <c r="G14" s="88"/>
      <c r="H14" s="88"/>
      <c r="I14" s="88"/>
      <c r="J14" s="88"/>
      <c r="K14" s="89"/>
      <c r="L14" s="89"/>
      <c r="M14" s="89"/>
      <c r="N14" s="89"/>
      <c r="O14" s="89"/>
      <c r="P14" s="89"/>
      <c r="Q14" s="89"/>
      <c r="R14" s="89"/>
      <c r="S14" s="89"/>
      <c r="T14" s="89"/>
      <c r="U14" s="89"/>
      <c r="V14" s="89"/>
      <c r="W14" s="89"/>
      <c r="X14" s="89"/>
      <c r="Y14" s="89"/>
      <c r="Z14" s="89"/>
      <c r="AA14" s="89"/>
      <c r="AB14" s="89"/>
      <c r="AC14" s="89"/>
      <c r="AD14" s="89"/>
      <c r="AE14" s="89"/>
      <c r="AF14" s="1"/>
      <c r="AG14" s="1"/>
    </row>
    <row r="15" spans="1:33" ht="13.5">
      <c r="A15" s="90"/>
      <c r="B15" s="6" t="s">
        <v>117</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31.5" customHeight="1">
      <c r="A16" s="1"/>
      <c r="B16" s="444" t="s">
        <v>24</v>
      </c>
      <c r="C16" s="444"/>
      <c r="D16" s="444"/>
      <c r="E16" s="444"/>
      <c r="F16" s="444"/>
      <c r="G16" s="444"/>
      <c r="H16" s="444"/>
      <c r="I16" s="444"/>
      <c r="J16" s="444"/>
      <c r="K16" s="91"/>
      <c r="L16" s="92"/>
      <c r="M16" s="92"/>
      <c r="N16" s="92"/>
      <c r="O16" s="92"/>
      <c r="P16" s="92"/>
      <c r="Q16" s="92"/>
      <c r="R16" s="92"/>
      <c r="S16" s="92"/>
      <c r="T16" s="92"/>
      <c r="U16" s="445">
        <f>IF(K12="算定可",2,0)</f>
        <v>0</v>
      </c>
      <c r="V16" s="445"/>
      <c r="W16" s="92"/>
      <c r="X16" s="92"/>
      <c r="Y16" s="92"/>
      <c r="Z16" s="92"/>
      <c r="AA16" s="92"/>
      <c r="AB16" s="92"/>
      <c r="AC16" s="92"/>
      <c r="AD16" s="92"/>
      <c r="AE16" s="93"/>
      <c r="AF16" s="1"/>
      <c r="AG16" s="1"/>
    </row>
    <row r="17" spans="1:33" ht="18.75">
      <c r="A17" s="1"/>
      <c r="B17" s="88"/>
      <c r="C17" s="88"/>
      <c r="D17" s="88"/>
      <c r="E17" s="88"/>
      <c r="F17" s="88"/>
      <c r="G17" s="88"/>
      <c r="H17" s="88"/>
      <c r="I17" s="88"/>
      <c r="J17" s="88"/>
      <c r="K17" s="89"/>
      <c r="L17" s="89"/>
      <c r="M17" s="89"/>
      <c r="N17" s="89"/>
      <c r="O17" s="89"/>
      <c r="P17" s="89"/>
      <c r="Q17" s="89"/>
      <c r="R17" s="89"/>
      <c r="S17" s="89"/>
      <c r="T17" s="89"/>
      <c r="U17" s="89"/>
      <c r="V17" s="89"/>
      <c r="W17" s="89"/>
      <c r="X17" s="89"/>
      <c r="Y17" s="89"/>
      <c r="Z17" s="89"/>
      <c r="AA17" s="89"/>
      <c r="AB17" s="89"/>
      <c r="AC17" s="89"/>
      <c r="AD17" s="89"/>
      <c r="AE17" s="89"/>
      <c r="AF17" s="1"/>
      <c r="AG17" s="1"/>
    </row>
    <row r="18" spans="1:33" ht="13.5">
      <c r="A18" s="1"/>
      <c r="B18" s="6" t="s">
        <v>118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3.5">
      <c r="A19" s="1"/>
      <c r="B19" s="1"/>
      <c r="C19" s="1" t="s">
        <v>6</v>
      </c>
      <c r="D19" s="1"/>
      <c r="E19" s="375" t="s">
        <v>495</v>
      </c>
      <c r="F19" s="80"/>
      <c r="G19" s="80"/>
      <c r="H19" s="80"/>
      <c r="I19" s="80"/>
      <c r="J19" s="80"/>
      <c r="K19" s="80"/>
      <c r="L19" s="80"/>
      <c r="M19" s="80"/>
      <c r="N19" s="80"/>
      <c r="O19" s="80"/>
      <c r="P19" s="80"/>
      <c r="Q19" s="80"/>
      <c r="R19" s="80"/>
      <c r="S19" s="80"/>
      <c r="T19" s="80"/>
      <c r="U19" s="80"/>
      <c r="V19" s="80"/>
      <c r="W19" s="1"/>
      <c r="X19" s="1"/>
      <c r="Y19" s="1"/>
      <c r="Z19" s="1"/>
      <c r="AA19" s="1"/>
      <c r="AB19" s="1"/>
      <c r="AC19" s="1"/>
      <c r="AD19" s="1"/>
      <c r="AE19" s="1"/>
      <c r="AF19" s="1"/>
      <c r="AG19" s="1"/>
    </row>
    <row r="20" spans="1:33" ht="13.5">
      <c r="A20" s="1"/>
      <c r="B20" s="1"/>
      <c r="C20" s="1" t="s">
        <v>6</v>
      </c>
      <c r="D20" s="1"/>
      <c r="E20" s="6" t="s">
        <v>119</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3.5">
      <c r="A21" s="1"/>
      <c r="B21" s="1"/>
      <c r="C21" s="1"/>
      <c r="D21" s="6" t="s">
        <v>120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3.5">
      <c r="A22" s="1"/>
      <c r="B22" s="1"/>
      <c r="C22" s="1" t="s">
        <v>6</v>
      </c>
      <c r="D22" s="1"/>
      <c r="E22" s="6" t="s">
        <v>121</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3.5">
      <c r="A23" s="1"/>
      <c r="B23" s="1"/>
      <c r="C23" s="1"/>
      <c r="D23" s="6" t="s">
        <v>122</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2:34" ht="30" customHeight="1">
      <c r="B25" s="94" t="s">
        <v>123</v>
      </c>
      <c r="C25" s="95"/>
      <c r="D25" s="95"/>
      <c r="E25" s="95"/>
      <c r="F25" s="95"/>
      <c r="G25" s="95"/>
      <c r="H25" s="95"/>
      <c r="I25" s="95"/>
      <c r="J25" s="95"/>
      <c r="K25" s="95"/>
      <c r="L25" s="95"/>
      <c r="M25" s="95"/>
      <c r="N25" s="95"/>
      <c r="O25" s="95"/>
      <c r="P25" s="95"/>
      <c r="Q25" s="95"/>
      <c r="R25" s="95"/>
      <c r="S25" s="95"/>
      <c r="T25" s="95"/>
      <c r="U25" s="95"/>
      <c r="V25" s="95"/>
      <c r="W25" s="95"/>
      <c r="X25" s="95"/>
      <c r="Y25" s="95"/>
      <c r="Z25" s="95"/>
      <c r="AA25" s="96"/>
      <c r="AB25" s="96"/>
      <c r="AC25" s="96"/>
      <c r="AD25" s="96"/>
      <c r="AE25" s="96"/>
      <c r="AF25" s="96"/>
      <c r="AG25" s="96"/>
      <c r="AH25" s="97"/>
    </row>
    <row r="26" spans="2:34" ht="30" customHeight="1">
      <c r="B26" s="98"/>
      <c r="C26" s="99" t="s">
        <v>9</v>
      </c>
      <c r="D26" s="100"/>
      <c r="E26" s="99" t="s">
        <v>124</v>
      </c>
      <c r="F26" s="100"/>
      <c r="G26" s="100"/>
      <c r="H26" s="100"/>
      <c r="I26" s="100"/>
      <c r="J26" s="100"/>
      <c r="K26" s="100"/>
      <c r="L26" s="100"/>
      <c r="M26" s="100"/>
      <c r="N26" s="100"/>
      <c r="O26" s="100"/>
      <c r="P26" s="100"/>
      <c r="Q26" s="100"/>
      <c r="R26" s="100"/>
      <c r="S26" s="100"/>
      <c r="T26" s="100"/>
      <c r="U26" s="100"/>
      <c r="V26" s="100"/>
      <c r="W26" s="100"/>
      <c r="X26" s="100"/>
      <c r="Y26" s="100"/>
      <c r="Z26" s="100"/>
      <c r="AA26" s="101"/>
      <c r="AB26" s="101"/>
      <c r="AC26" s="101"/>
      <c r="AD26" s="101"/>
      <c r="AE26" s="101"/>
      <c r="AF26" s="101"/>
      <c r="AG26" s="101"/>
      <c r="AH26" s="102"/>
    </row>
  </sheetData>
  <sheetProtection password="CC3D" sheet="1" selectLockedCells="1"/>
  <mergeCells count="15">
    <mergeCell ref="B2:L4"/>
    <mergeCell ref="B6:AG7"/>
    <mergeCell ref="B9:AE9"/>
    <mergeCell ref="B10:J10"/>
    <mergeCell ref="K10:Q10"/>
    <mergeCell ref="R10:X10"/>
    <mergeCell ref="Y10:AE10"/>
    <mergeCell ref="B16:J16"/>
    <mergeCell ref="U16:V16"/>
    <mergeCell ref="B11:J11"/>
    <mergeCell ref="K11:Q11"/>
    <mergeCell ref="R11:X11"/>
    <mergeCell ref="Y11:AE11"/>
    <mergeCell ref="B12:J12"/>
    <mergeCell ref="K12:AE12"/>
  </mergeCells>
  <printOptions/>
  <pageMargins left="0.7" right="0.7" top="0.75" bottom="0.75" header="0.5118055555555555" footer="0.511805555555555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B2:AZ32"/>
  <sheetViews>
    <sheetView view="pageBreakPreview" zoomScale="115" zoomScaleSheetLayoutView="115" zoomScalePageLayoutView="0" workbookViewId="0" topLeftCell="A1">
      <selection activeCell="V5" sqref="V5"/>
    </sheetView>
  </sheetViews>
  <sheetFormatPr defaultColWidth="9.00390625" defaultRowHeight="13.5"/>
  <cols>
    <col min="1" max="28" width="2.50390625" style="1" customWidth="1"/>
    <col min="29" max="29" width="3.75390625" style="1" customWidth="1"/>
    <col min="30" max="35" width="2.50390625" style="1" customWidth="1"/>
    <col min="36" max="16384" width="9.00390625" style="1" customWidth="1"/>
  </cols>
  <sheetData>
    <row r="2" spans="2:34" ht="13.5" customHeight="1">
      <c r="B2" s="451" t="s">
        <v>530</v>
      </c>
      <c r="C2" s="440"/>
      <c r="D2" s="440"/>
      <c r="E2" s="440"/>
      <c r="F2" s="440"/>
      <c r="G2" s="440"/>
      <c r="H2" s="440"/>
      <c r="I2" s="440"/>
      <c r="J2" s="440"/>
      <c r="K2" s="440"/>
      <c r="L2" s="440"/>
      <c r="M2" s="440"/>
      <c r="P2" s="381" t="s">
        <v>183</v>
      </c>
      <c r="Q2" s="7"/>
      <c r="R2" s="7"/>
      <c r="S2" s="7"/>
      <c r="T2" s="7"/>
      <c r="U2" s="7"/>
      <c r="V2" s="7"/>
      <c r="W2" s="7"/>
      <c r="X2" s="7"/>
      <c r="Y2" s="7"/>
      <c r="Z2" s="7"/>
      <c r="AA2" s="7"/>
      <c r="AB2" s="7"/>
      <c r="AC2" s="7"/>
      <c r="AD2" s="7"/>
      <c r="AE2" s="7"/>
      <c r="AF2" s="7"/>
      <c r="AG2" s="7"/>
      <c r="AH2" s="8"/>
    </row>
    <row r="3" spans="2:34" ht="13.5" customHeight="1">
      <c r="B3" s="440"/>
      <c r="C3" s="440"/>
      <c r="D3" s="440"/>
      <c r="E3" s="440"/>
      <c r="F3" s="440"/>
      <c r="G3" s="440"/>
      <c r="H3" s="440"/>
      <c r="I3" s="440"/>
      <c r="J3" s="440"/>
      <c r="K3" s="440"/>
      <c r="L3" s="440"/>
      <c r="M3" s="440"/>
      <c r="P3" s="394" t="s">
        <v>369</v>
      </c>
      <c r="Q3" s="10"/>
      <c r="R3" s="10"/>
      <c r="S3" s="10"/>
      <c r="T3" s="10"/>
      <c r="U3" s="10"/>
      <c r="V3" s="10"/>
      <c r="W3" s="10"/>
      <c r="X3" s="10"/>
      <c r="Y3" s="10"/>
      <c r="Z3" s="10"/>
      <c r="AA3" s="10"/>
      <c r="AB3" s="10"/>
      <c r="AC3" s="10"/>
      <c r="AD3" s="10"/>
      <c r="AE3" s="10"/>
      <c r="AF3" s="10"/>
      <c r="AG3" s="10"/>
      <c r="AH3" s="11"/>
    </row>
    <row r="4" spans="2:34" ht="13.5" customHeight="1">
      <c r="B4" s="440"/>
      <c r="C4" s="440"/>
      <c r="D4" s="440"/>
      <c r="E4" s="440"/>
      <c r="F4" s="440"/>
      <c r="G4" s="440"/>
      <c r="H4" s="440"/>
      <c r="I4" s="440"/>
      <c r="J4" s="440"/>
      <c r="K4" s="440"/>
      <c r="L4" s="440"/>
      <c r="M4" s="440"/>
      <c r="P4" s="169"/>
      <c r="Q4" s="2"/>
      <c r="R4" s="2"/>
      <c r="S4" s="2"/>
      <c r="T4" s="2"/>
      <c r="U4" s="2"/>
      <c r="V4" s="2"/>
      <c r="W4" s="2"/>
      <c r="X4" s="2"/>
      <c r="Y4" s="2"/>
      <c r="Z4" s="2"/>
      <c r="AA4" s="2"/>
      <c r="AB4" s="2"/>
      <c r="AC4" s="2"/>
      <c r="AD4" s="2"/>
      <c r="AE4" s="2"/>
      <c r="AF4" s="2"/>
      <c r="AG4" s="2"/>
      <c r="AH4" s="2"/>
    </row>
    <row r="5" spans="16:34" ht="12.75">
      <c r="P5" s="169"/>
      <c r="Q5" s="2"/>
      <c r="R5" s="2"/>
      <c r="S5" s="2"/>
      <c r="T5" s="2"/>
      <c r="U5" s="2"/>
      <c r="V5" s="2"/>
      <c r="W5" s="2"/>
      <c r="X5" s="2"/>
      <c r="Y5" s="2"/>
      <c r="Z5" s="2"/>
      <c r="AA5" s="2"/>
      <c r="AB5" s="2"/>
      <c r="AC5" s="2"/>
      <c r="AD5" s="2"/>
      <c r="AE5" s="2"/>
      <c r="AF5" s="2"/>
      <c r="AG5" s="2"/>
      <c r="AH5" s="2"/>
    </row>
    <row r="6" spans="16:34" ht="12.75">
      <c r="P6" s="169"/>
      <c r="Q6" s="2"/>
      <c r="R6" s="2"/>
      <c r="S6" s="2"/>
      <c r="T6" s="2"/>
      <c r="U6" s="2"/>
      <c r="V6" s="2"/>
      <c r="W6" s="2"/>
      <c r="X6" s="2"/>
      <c r="Y6" s="2"/>
      <c r="Z6" s="2"/>
      <c r="AA6" s="2"/>
      <c r="AB6" s="2"/>
      <c r="AC6" s="2"/>
      <c r="AD6" s="2"/>
      <c r="AE6" s="2"/>
      <c r="AF6" s="2"/>
      <c r="AG6" s="2"/>
      <c r="AH6" s="2"/>
    </row>
    <row r="7" spans="2:34" ht="13.5" customHeight="1">
      <c r="B7" s="441" t="s">
        <v>66</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170"/>
    </row>
    <row r="8" spans="2:34"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170"/>
    </row>
    <row r="10" spans="2:52" ht="13.5">
      <c r="B10" s="6" t="s">
        <v>370</v>
      </c>
      <c r="AZ10" s="6" t="s">
        <v>197</v>
      </c>
    </row>
    <row r="11" ht="13.5">
      <c r="AZ11" s="6" t="s">
        <v>198</v>
      </c>
    </row>
    <row r="12" spans="2:34" ht="86.25" customHeight="1">
      <c r="B12" s="490" t="s">
        <v>1</v>
      </c>
      <c r="C12" s="490"/>
      <c r="D12" s="499" t="s">
        <v>371</v>
      </c>
      <c r="E12" s="499"/>
      <c r="F12" s="499"/>
      <c r="G12" s="499"/>
      <c r="H12" s="499"/>
      <c r="I12" s="499"/>
      <c r="J12" s="499"/>
      <c r="K12" s="499"/>
      <c r="L12" s="499"/>
      <c r="M12" s="499"/>
      <c r="N12" s="499"/>
      <c r="O12" s="499"/>
      <c r="P12" s="499"/>
      <c r="Q12" s="499"/>
      <c r="R12" s="499"/>
      <c r="S12" s="499"/>
      <c r="T12" s="499"/>
      <c r="U12" s="499"/>
      <c r="V12" s="499"/>
      <c r="W12" s="499"/>
      <c r="X12" s="559" t="s">
        <v>372</v>
      </c>
      <c r="Y12" s="559"/>
      <c r="Z12" s="559"/>
      <c r="AA12" s="560"/>
      <c r="AB12" s="560"/>
      <c r="AC12" s="560"/>
      <c r="AD12" s="560"/>
      <c r="AE12" s="502" t="s">
        <v>360</v>
      </c>
      <c r="AF12" s="502"/>
      <c r="AG12" s="502"/>
      <c r="AH12" s="171"/>
    </row>
    <row r="13" spans="2:33" ht="40.5" customHeight="1">
      <c r="B13" s="482" t="s">
        <v>116</v>
      </c>
      <c r="C13" s="482"/>
      <c r="D13" s="482"/>
      <c r="E13" s="482"/>
      <c r="F13" s="482"/>
      <c r="G13" s="482"/>
      <c r="H13" s="482"/>
      <c r="I13" s="482"/>
      <c r="J13" s="482"/>
      <c r="K13" s="482"/>
      <c r="L13" s="482"/>
      <c r="M13" s="482"/>
      <c r="N13" s="482"/>
      <c r="O13" s="482"/>
      <c r="P13" s="482"/>
      <c r="Q13" s="482"/>
      <c r="R13" s="482"/>
      <c r="S13" s="482"/>
      <c r="T13" s="482"/>
      <c r="U13" s="482"/>
      <c r="V13" s="482"/>
      <c r="W13" s="482"/>
      <c r="X13" s="483" t="str">
        <f>IF(AA12&gt;=1,"算定可","算定不可")</f>
        <v>算定不可</v>
      </c>
      <c r="Y13" s="483"/>
      <c r="Z13" s="483"/>
      <c r="AA13" s="483"/>
      <c r="AB13" s="483"/>
      <c r="AC13" s="483"/>
      <c r="AD13" s="483"/>
      <c r="AE13" s="483"/>
      <c r="AF13" s="483"/>
      <c r="AG13" s="483"/>
    </row>
    <row r="14" spans="2:33" ht="40.5" customHeight="1">
      <c r="B14" s="484" t="s">
        <v>146</v>
      </c>
      <c r="C14" s="484"/>
      <c r="D14" s="484"/>
      <c r="E14" s="484"/>
      <c r="F14" s="484"/>
      <c r="G14" s="484"/>
      <c r="H14" s="484"/>
      <c r="I14" s="484"/>
      <c r="J14" s="484"/>
      <c r="K14" s="484"/>
      <c r="L14" s="484"/>
      <c r="M14" s="484"/>
      <c r="N14" s="484"/>
      <c r="O14" s="484"/>
      <c r="P14" s="484"/>
      <c r="Q14" s="484"/>
      <c r="R14" s="484"/>
      <c r="S14" s="484"/>
      <c r="T14" s="484"/>
      <c r="U14" s="484"/>
      <c r="V14" s="484"/>
      <c r="W14" s="484"/>
      <c r="X14" s="148"/>
      <c r="Y14" s="149"/>
      <c r="Z14" s="149"/>
      <c r="AA14" s="149"/>
      <c r="AB14" s="149"/>
      <c r="AC14" s="149">
        <f>IF('施設区分'!Q13&gt;=70,IF(AA12&gt;=5,2,IF(AA12&gt;=3,1,IF(AA12&gt;=1,1,0))),IF(AA12&gt;=5,10,IF(AA12&gt;=3,6,IF(AA12&gt;=1,3,0))))</f>
        <v>0</v>
      </c>
      <c r="AD14" s="149"/>
      <c r="AE14" s="149"/>
      <c r="AF14" s="149"/>
      <c r="AG14" s="150"/>
    </row>
    <row r="16" ht="13.5">
      <c r="B16" s="6" t="s">
        <v>5</v>
      </c>
    </row>
    <row r="17" spans="3:5" ht="13.5">
      <c r="C17" s="1" t="s">
        <v>6</v>
      </c>
      <c r="E17" s="6" t="s">
        <v>361</v>
      </c>
    </row>
    <row r="19" spans="2:34" ht="30" customHeight="1">
      <c r="B19" s="18" t="s">
        <v>235</v>
      </c>
      <c r="C19" s="19"/>
      <c r="D19" s="19"/>
      <c r="E19" s="19"/>
      <c r="F19" s="19"/>
      <c r="G19" s="19"/>
      <c r="H19" s="19"/>
      <c r="I19" s="19"/>
      <c r="J19" s="19"/>
      <c r="K19" s="19"/>
      <c r="L19" s="19"/>
      <c r="M19" s="19"/>
      <c r="N19" s="19"/>
      <c r="O19" s="19"/>
      <c r="P19" s="19"/>
      <c r="Q19" s="19"/>
      <c r="R19" s="19"/>
      <c r="S19" s="19"/>
      <c r="T19" s="19"/>
      <c r="U19" s="19"/>
      <c r="V19" s="211"/>
      <c r="W19" s="211"/>
      <c r="X19" s="211"/>
      <c r="Y19" s="211"/>
      <c r="Z19" s="211"/>
      <c r="AA19" s="211"/>
      <c r="AB19" s="211"/>
      <c r="AC19" s="211"/>
      <c r="AD19" s="211"/>
      <c r="AE19" s="211"/>
      <c r="AF19" s="211"/>
      <c r="AG19" s="20"/>
      <c r="AH19" s="17"/>
    </row>
    <row r="20" spans="2:34" ht="30" customHeight="1">
      <c r="B20" s="21"/>
      <c r="C20" s="23" t="s">
        <v>9</v>
      </c>
      <c r="D20" s="22"/>
      <c r="E20" s="23" t="s">
        <v>373</v>
      </c>
      <c r="F20" s="22"/>
      <c r="G20" s="22"/>
      <c r="H20" s="22"/>
      <c r="I20" s="22"/>
      <c r="J20" s="22"/>
      <c r="K20" s="22"/>
      <c r="L20" s="22"/>
      <c r="M20" s="22"/>
      <c r="N20" s="22"/>
      <c r="O20" s="22"/>
      <c r="P20" s="22"/>
      <c r="Q20" s="22"/>
      <c r="R20" s="22"/>
      <c r="S20" s="22"/>
      <c r="T20" s="22"/>
      <c r="U20" s="22"/>
      <c r="V20" s="214"/>
      <c r="W20" s="214"/>
      <c r="X20" s="214"/>
      <c r="Y20" s="214"/>
      <c r="Z20" s="214"/>
      <c r="AA20" s="214"/>
      <c r="AB20" s="214"/>
      <c r="AC20" s="214"/>
      <c r="AD20" s="214"/>
      <c r="AE20" s="214"/>
      <c r="AF20" s="214"/>
      <c r="AG20" s="24"/>
      <c r="AH20" s="17"/>
    </row>
    <row r="31" spans="25:26" ht="13.5">
      <c r="Y31" s="15" t="s">
        <v>195</v>
      </c>
      <c r="Z31" s="15" t="s">
        <v>196</v>
      </c>
    </row>
    <row r="32" spans="25:26" ht="13.5">
      <c r="Y32" s="15" t="s">
        <v>197</v>
      </c>
      <c r="Z32" s="15" t="s">
        <v>198</v>
      </c>
    </row>
  </sheetData>
  <sheetProtection password="CC3D" sheet="1"/>
  <mergeCells count="10">
    <mergeCell ref="B13:W13"/>
    <mergeCell ref="X13:AG13"/>
    <mergeCell ref="B14:W14"/>
    <mergeCell ref="B2:M4"/>
    <mergeCell ref="B7:AG8"/>
    <mergeCell ref="B12:C12"/>
    <mergeCell ref="D12:W12"/>
    <mergeCell ref="X12:Z12"/>
    <mergeCell ref="AA12:AD12"/>
    <mergeCell ref="AE12:AG12"/>
  </mergeCells>
  <dataValidations count="1">
    <dataValidation type="list" allowBlank="1" showErrorMessage="1" sqref="AH12">
      <formula1>$Y$31:$Z$31</formula1>
      <formula2>0</formula2>
    </dataValidation>
  </dataValidations>
  <printOptions/>
  <pageMargins left="0.7" right="0.7" top="0.75" bottom="0.75" header="0.5118055555555555" footer="0.5118055555555555"/>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2:Z12"/>
  <sheetViews>
    <sheetView view="pageBreakPreview" zoomScale="85" zoomScaleSheetLayoutView="85" zoomScalePageLayoutView="0" workbookViewId="0" topLeftCell="A1">
      <selection activeCell="J7" sqref="J7"/>
    </sheetView>
  </sheetViews>
  <sheetFormatPr defaultColWidth="9.00390625" defaultRowHeight="13.5"/>
  <cols>
    <col min="1" max="1" width="4.50390625" style="0" customWidth="1"/>
    <col min="2" max="2" width="22.75390625" style="0" customWidth="1"/>
    <col min="3" max="3" width="29.00390625" style="0" customWidth="1"/>
    <col min="4" max="4" width="30.125" style="0" customWidth="1"/>
    <col min="5" max="5" width="22.25390625" style="0" customWidth="1"/>
    <col min="6" max="6" width="49.375" style="0" customWidth="1"/>
    <col min="7" max="7" width="12.75390625" style="0" customWidth="1"/>
  </cols>
  <sheetData>
    <row r="2" spans="1:2" s="26" customFormat="1" ht="30.75" customHeight="1">
      <c r="A2" s="170"/>
      <c r="B2" s="397" t="s">
        <v>374</v>
      </c>
    </row>
    <row r="3" spans="1:6" s="26" customFormat="1" ht="30.75" customHeight="1">
      <c r="A3" s="170"/>
      <c r="B3" s="28" t="s">
        <v>375</v>
      </c>
      <c r="C3" s="28"/>
      <c r="D3" s="28"/>
      <c r="E3" s="28"/>
      <c r="F3" s="28"/>
    </row>
    <row r="4" spans="1:6" s="26" customFormat="1" ht="27" customHeight="1">
      <c r="A4" s="170"/>
      <c r="B4" s="28"/>
      <c r="C4" s="28"/>
      <c r="D4" s="28"/>
      <c r="E4" s="28"/>
      <c r="F4" s="28"/>
    </row>
    <row r="5" spans="1:7" s="26" customFormat="1" ht="30.75" customHeight="1">
      <c r="A5" s="230" t="s">
        <v>376</v>
      </c>
      <c r="B5" s="230"/>
      <c r="C5" s="230"/>
      <c r="D5" s="230"/>
      <c r="E5" s="230"/>
      <c r="F5" s="230"/>
      <c r="G5" s="230"/>
    </row>
    <row r="6" spans="1:26" s="27" customFormat="1" ht="30.75" customHeight="1">
      <c r="A6" s="537" t="s">
        <v>17</v>
      </c>
      <c r="B6" s="538" t="s">
        <v>377</v>
      </c>
      <c r="C6" s="538" t="s">
        <v>378</v>
      </c>
      <c r="D6" s="538" t="s">
        <v>379</v>
      </c>
      <c r="E6" s="538" t="s">
        <v>380</v>
      </c>
      <c r="F6" s="538" t="s">
        <v>381</v>
      </c>
      <c r="G6" s="561" t="s">
        <v>12</v>
      </c>
      <c r="Z6" s="32" t="s">
        <v>382</v>
      </c>
    </row>
    <row r="7" spans="1:26" s="27" customFormat="1" ht="30.75" customHeight="1">
      <c r="A7" s="537"/>
      <c r="B7" s="538"/>
      <c r="C7" s="538"/>
      <c r="D7" s="538"/>
      <c r="E7" s="538"/>
      <c r="F7" s="538"/>
      <c r="G7" s="561"/>
      <c r="Z7" s="32" t="s">
        <v>383</v>
      </c>
    </row>
    <row r="8" spans="1:7" ht="105" customHeight="1">
      <c r="A8" s="258">
        <v>1</v>
      </c>
      <c r="B8" s="235"/>
      <c r="C8" s="292"/>
      <c r="D8" s="292"/>
      <c r="E8" s="293"/>
      <c r="F8" s="294"/>
      <c r="G8" s="295"/>
    </row>
    <row r="9" spans="1:7" ht="105" customHeight="1">
      <c r="A9" s="147">
        <v>2</v>
      </c>
      <c r="B9" s="241"/>
      <c r="C9" s="292"/>
      <c r="D9" s="292"/>
      <c r="E9" s="293"/>
      <c r="F9" s="296"/>
      <c r="G9" s="297"/>
    </row>
    <row r="10" spans="1:7" ht="105" customHeight="1">
      <c r="A10" s="147">
        <v>3</v>
      </c>
      <c r="B10" s="241"/>
      <c r="C10" s="292"/>
      <c r="D10" s="292"/>
      <c r="E10" s="293"/>
      <c r="F10" s="298"/>
      <c r="G10" s="297"/>
    </row>
    <row r="11" spans="1:7" ht="105" customHeight="1">
      <c r="A11" s="147">
        <v>4</v>
      </c>
      <c r="B11" s="241"/>
      <c r="C11" s="292"/>
      <c r="D11" s="292"/>
      <c r="E11" s="293"/>
      <c r="F11" s="298"/>
      <c r="G11" s="297"/>
    </row>
    <row r="12" spans="1:7" ht="105" customHeight="1">
      <c r="A12" s="147">
        <v>5</v>
      </c>
      <c r="B12" s="241"/>
      <c r="C12" s="292"/>
      <c r="D12" s="292"/>
      <c r="E12" s="293"/>
      <c r="F12" s="298"/>
      <c r="G12" s="297"/>
    </row>
    <row r="13" ht="99.75" customHeight="1"/>
    <row r="14" ht="99.75" customHeight="1"/>
  </sheetData>
  <sheetProtection selectLockedCells="1" selectUnlockedCells="1"/>
  <mergeCells count="7">
    <mergeCell ref="G6:G7"/>
    <mergeCell ref="A6:A7"/>
    <mergeCell ref="B6:B7"/>
    <mergeCell ref="C6:C7"/>
    <mergeCell ref="D6:D7"/>
    <mergeCell ref="E6:E7"/>
    <mergeCell ref="F6:F7"/>
  </mergeCells>
  <dataValidations count="1">
    <dataValidation type="list" allowBlank="1" showErrorMessage="1" sqref="E8:E12">
      <formula1>$Z$6:$Z$7</formula1>
      <formula2>0</formula2>
    </dataValidation>
  </dataValidations>
  <printOptions horizontalCentered="1"/>
  <pageMargins left="0.31527777777777777" right="0.31527777777777777" top="0.7479166666666667" bottom="0.3541666666666667" header="0.5118055555555555" footer="0.5118055555555555"/>
  <pageSetup horizontalDpi="300" verticalDpi="300" orientation="portrait" paperSize="9" scale="56" r:id="rId2"/>
  <drawing r:id="rId1"/>
</worksheet>
</file>

<file path=xl/worksheets/sheet32.xml><?xml version="1.0" encoding="utf-8"?>
<worksheet xmlns="http://schemas.openxmlformats.org/spreadsheetml/2006/main" xmlns:r="http://schemas.openxmlformats.org/officeDocument/2006/relationships">
  <dimension ref="B2:AH31"/>
  <sheetViews>
    <sheetView view="pageBreakPreview" zoomScale="115" zoomScaleSheetLayoutView="115" zoomScalePageLayoutView="0" workbookViewId="0" topLeftCell="A1">
      <selection activeCell="B2" sqref="B2:M4"/>
    </sheetView>
  </sheetViews>
  <sheetFormatPr defaultColWidth="9.00390625" defaultRowHeight="13.5"/>
  <cols>
    <col min="1" max="34" width="2.50390625" style="1" customWidth="1"/>
    <col min="35" max="16384" width="9.00390625" style="1" customWidth="1"/>
  </cols>
  <sheetData>
    <row r="2" spans="2:33" ht="13.5" customHeight="1">
      <c r="B2" s="451" t="s">
        <v>531</v>
      </c>
      <c r="C2" s="440"/>
      <c r="D2" s="440"/>
      <c r="E2" s="440"/>
      <c r="F2" s="440"/>
      <c r="G2" s="440"/>
      <c r="H2" s="440"/>
      <c r="I2" s="440"/>
      <c r="J2" s="440"/>
      <c r="K2" s="440"/>
      <c r="L2" s="440"/>
      <c r="M2" s="440"/>
      <c r="O2" s="381" t="s">
        <v>183</v>
      </c>
      <c r="P2" s="7"/>
      <c r="Q2" s="7"/>
      <c r="R2" s="7"/>
      <c r="S2" s="7"/>
      <c r="T2" s="7"/>
      <c r="U2" s="7"/>
      <c r="V2" s="7"/>
      <c r="W2" s="7"/>
      <c r="X2" s="7"/>
      <c r="Y2" s="7"/>
      <c r="Z2" s="7"/>
      <c r="AA2" s="7"/>
      <c r="AB2" s="7"/>
      <c r="AC2" s="7"/>
      <c r="AD2" s="7"/>
      <c r="AE2" s="7"/>
      <c r="AF2" s="7"/>
      <c r="AG2" s="8"/>
    </row>
    <row r="3" spans="2:33" ht="13.5" customHeight="1">
      <c r="B3" s="440"/>
      <c r="C3" s="440"/>
      <c r="D3" s="440"/>
      <c r="E3" s="440"/>
      <c r="F3" s="440"/>
      <c r="G3" s="440"/>
      <c r="H3" s="440"/>
      <c r="I3" s="440"/>
      <c r="J3" s="440"/>
      <c r="K3" s="440"/>
      <c r="L3" s="440"/>
      <c r="M3" s="440"/>
      <c r="O3" s="401" t="s">
        <v>384</v>
      </c>
      <c r="P3" s="2"/>
      <c r="Q3" s="2"/>
      <c r="R3" s="2"/>
      <c r="S3" s="2"/>
      <c r="T3" s="2"/>
      <c r="U3" s="2"/>
      <c r="V3" s="2"/>
      <c r="W3" s="2"/>
      <c r="X3" s="2"/>
      <c r="Y3" s="2"/>
      <c r="Z3" s="2"/>
      <c r="AA3" s="2"/>
      <c r="AB3" s="2"/>
      <c r="AC3" s="2"/>
      <c r="AD3" s="2"/>
      <c r="AE3" s="2"/>
      <c r="AF3" s="2"/>
      <c r="AG3" s="9"/>
    </row>
    <row r="4" spans="2:33" ht="13.5" customHeight="1">
      <c r="B4" s="440"/>
      <c r="C4" s="440"/>
      <c r="D4" s="440"/>
      <c r="E4" s="440"/>
      <c r="F4" s="440"/>
      <c r="G4" s="440"/>
      <c r="H4" s="440"/>
      <c r="I4" s="440"/>
      <c r="J4" s="440"/>
      <c r="K4" s="440"/>
      <c r="L4" s="440"/>
      <c r="M4" s="440"/>
      <c r="O4" s="299"/>
      <c r="P4" s="7"/>
      <c r="Q4" s="7"/>
      <c r="R4" s="7"/>
      <c r="S4" s="7"/>
      <c r="T4" s="7"/>
      <c r="U4" s="7"/>
      <c r="V4" s="7"/>
      <c r="W4" s="7"/>
      <c r="X4" s="7"/>
      <c r="Y4" s="7"/>
      <c r="Z4" s="7"/>
      <c r="AA4" s="7"/>
      <c r="AB4" s="7"/>
      <c r="AC4" s="7"/>
      <c r="AD4" s="7"/>
      <c r="AE4" s="7"/>
      <c r="AF4" s="7"/>
      <c r="AG4" s="7"/>
    </row>
    <row r="6" spans="2:33" ht="13.5" customHeight="1">
      <c r="B6" s="441" t="s">
        <v>385</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386</v>
      </c>
    </row>
    <row r="11" spans="2:33" ht="39.75" customHeight="1">
      <c r="B11" s="562" t="s">
        <v>387</v>
      </c>
      <c r="C11" s="562"/>
      <c r="D11" s="562"/>
      <c r="E11" s="562"/>
      <c r="F11" s="562"/>
      <c r="G11" s="562"/>
      <c r="H11" s="562"/>
      <c r="I11" s="562"/>
      <c r="J11" s="562"/>
      <c r="K11" s="562"/>
      <c r="L11" s="562"/>
      <c r="M11" s="562"/>
      <c r="N11" s="562"/>
      <c r="O11" s="562"/>
      <c r="P11" s="562"/>
      <c r="Q11" s="562"/>
      <c r="R11" s="562"/>
      <c r="S11" s="562"/>
      <c r="T11" s="562"/>
      <c r="U11" s="562"/>
      <c r="V11" s="562"/>
      <c r="W11" s="562"/>
      <c r="X11" s="535"/>
      <c r="Y11" s="535"/>
      <c r="Z11" s="535"/>
      <c r="AA11" s="535"/>
      <c r="AB11" s="535"/>
      <c r="AC11" s="535"/>
      <c r="AD11" s="535"/>
      <c r="AE11" s="502" t="s">
        <v>388</v>
      </c>
      <c r="AF11" s="502"/>
      <c r="AG11" s="502"/>
    </row>
    <row r="12" spans="2:33" ht="40.5" customHeight="1">
      <c r="B12" s="482" t="s">
        <v>116</v>
      </c>
      <c r="C12" s="482"/>
      <c r="D12" s="482"/>
      <c r="E12" s="482"/>
      <c r="F12" s="482"/>
      <c r="G12" s="482"/>
      <c r="H12" s="482"/>
      <c r="I12" s="482"/>
      <c r="J12" s="482"/>
      <c r="K12" s="482"/>
      <c r="L12" s="482"/>
      <c r="M12" s="482"/>
      <c r="N12" s="482"/>
      <c r="O12" s="482"/>
      <c r="P12" s="482"/>
      <c r="Q12" s="482"/>
      <c r="R12" s="482"/>
      <c r="S12" s="482"/>
      <c r="T12" s="482"/>
      <c r="U12" s="482"/>
      <c r="V12" s="482"/>
      <c r="W12" s="482"/>
      <c r="X12" s="541" t="str">
        <f>IF(X11&gt;=1,"算定可","算定不可")</f>
        <v>算定不可</v>
      </c>
      <c r="Y12" s="541"/>
      <c r="Z12" s="541"/>
      <c r="AA12" s="541"/>
      <c r="AB12" s="541"/>
      <c r="AC12" s="541"/>
      <c r="AD12" s="541"/>
      <c r="AE12" s="541"/>
      <c r="AF12" s="541"/>
      <c r="AG12" s="541"/>
    </row>
    <row r="13" spans="2:33" ht="40.5" customHeight="1">
      <c r="B13" s="484" t="s">
        <v>146</v>
      </c>
      <c r="C13" s="484"/>
      <c r="D13" s="484"/>
      <c r="E13" s="484"/>
      <c r="F13" s="484"/>
      <c r="G13" s="484"/>
      <c r="H13" s="484"/>
      <c r="I13" s="484"/>
      <c r="J13" s="484"/>
      <c r="K13" s="484"/>
      <c r="L13" s="484"/>
      <c r="M13" s="484"/>
      <c r="N13" s="484"/>
      <c r="O13" s="484"/>
      <c r="P13" s="484"/>
      <c r="Q13" s="484"/>
      <c r="R13" s="484"/>
      <c r="S13" s="484"/>
      <c r="T13" s="484"/>
      <c r="U13" s="484"/>
      <c r="V13" s="484"/>
      <c r="W13" s="484"/>
      <c r="X13" s="148"/>
      <c r="Y13" s="149"/>
      <c r="Z13" s="149"/>
      <c r="AA13" s="149"/>
      <c r="AB13" s="149"/>
      <c r="AC13" s="149">
        <f>IF('施設区分'!Q13&gt;=70,IF(X11&gt;0,2,0),IF(X11&gt;0,4,0))</f>
        <v>0</v>
      </c>
      <c r="AD13" s="149"/>
      <c r="AE13" s="149"/>
      <c r="AF13" s="149"/>
      <c r="AG13" s="150"/>
    </row>
    <row r="15" ht="13.5">
      <c r="B15" s="6" t="s">
        <v>5</v>
      </c>
    </row>
    <row r="16" spans="3:5" ht="13.5">
      <c r="C16" s="1" t="s">
        <v>6</v>
      </c>
      <c r="E16" s="6" t="s">
        <v>148</v>
      </c>
    </row>
    <row r="17" spans="3:5" ht="13.5">
      <c r="C17" s="1" t="s">
        <v>6</v>
      </c>
      <c r="E17" s="6" t="s">
        <v>389</v>
      </c>
    </row>
    <row r="18" ht="13.5">
      <c r="D18" s="6" t="s">
        <v>390</v>
      </c>
    </row>
    <row r="20" spans="2:34" ht="30" customHeight="1">
      <c r="B20" s="18" t="s">
        <v>235</v>
      </c>
      <c r="C20" s="19"/>
      <c r="D20" s="19"/>
      <c r="E20" s="19"/>
      <c r="F20" s="19"/>
      <c r="G20" s="19"/>
      <c r="H20" s="19"/>
      <c r="I20" s="19"/>
      <c r="J20" s="19"/>
      <c r="K20" s="19"/>
      <c r="L20" s="19"/>
      <c r="M20" s="19"/>
      <c r="N20" s="19"/>
      <c r="O20" s="19"/>
      <c r="P20" s="19"/>
      <c r="Q20" s="19"/>
      <c r="R20" s="19"/>
      <c r="S20" s="19"/>
      <c r="T20" s="19"/>
      <c r="U20" s="19"/>
      <c r="V20" s="211"/>
      <c r="W20" s="211"/>
      <c r="X20" s="211"/>
      <c r="Y20" s="211"/>
      <c r="Z20" s="211"/>
      <c r="AA20" s="211"/>
      <c r="AB20" s="211"/>
      <c r="AC20" s="211"/>
      <c r="AD20" s="211"/>
      <c r="AE20" s="211"/>
      <c r="AF20" s="211"/>
      <c r="AG20" s="20"/>
      <c r="AH20" s="17"/>
    </row>
    <row r="21" spans="2:34" ht="30" customHeight="1">
      <c r="B21" s="21"/>
      <c r="C21" s="23" t="s">
        <v>9</v>
      </c>
      <c r="D21" s="22"/>
      <c r="E21" s="23" t="s">
        <v>391</v>
      </c>
      <c r="F21" s="22"/>
      <c r="G21" s="22"/>
      <c r="H21" s="22"/>
      <c r="I21" s="22"/>
      <c r="J21" s="22"/>
      <c r="K21" s="22"/>
      <c r="L21" s="22"/>
      <c r="M21" s="22"/>
      <c r="N21" s="22"/>
      <c r="O21" s="22"/>
      <c r="P21" s="22"/>
      <c r="Q21" s="22"/>
      <c r="R21" s="22"/>
      <c r="S21" s="22"/>
      <c r="T21" s="22"/>
      <c r="U21" s="22"/>
      <c r="V21" s="214"/>
      <c r="W21" s="214"/>
      <c r="X21" s="214"/>
      <c r="Y21" s="214"/>
      <c r="Z21" s="214"/>
      <c r="AA21" s="214"/>
      <c r="AB21" s="214"/>
      <c r="AC21" s="214"/>
      <c r="AD21" s="214"/>
      <c r="AE21" s="214"/>
      <c r="AF21" s="214"/>
      <c r="AG21" s="24"/>
      <c r="AH21" s="17"/>
    </row>
    <row r="28" spans="22:32" ht="12.75">
      <c r="V28" s="12"/>
      <c r="W28" s="12"/>
      <c r="X28" s="12"/>
      <c r="Y28" s="12"/>
      <c r="Z28" s="12"/>
      <c r="AA28" s="12"/>
      <c r="AB28" s="12"/>
      <c r="AC28" s="12"/>
      <c r="AD28" s="12"/>
      <c r="AE28" s="12"/>
      <c r="AF28" s="12"/>
    </row>
    <row r="29" spans="22:32" ht="12.75">
      <c r="V29" s="12"/>
      <c r="W29" s="12"/>
      <c r="X29" s="12"/>
      <c r="Y29" s="12"/>
      <c r="Z29" s="12"/>
      <c r="AA29" s="12"/>
      <c r="AB29" s="12"/>
      <c r="AC29" s="12"/>
      <c r="AD29" s="12"/>
      <c r="AE29" s="12"/>
      <c r="AF29" s="12"/>
    </row>
    <row r="30" spans="22:32" ht="12.75">
      <c r="V30" s="12"/>
      <c r="W30" s="12"/>
      <c r="X30" s="12"/>
      <c r="Y30" s="12"/>
      <c r="Z30" s="12"/>
      <c r="AA30" s="12"/>
      <c r="AB30" s="12"/>
      <c r="AC30" s="12"/>
      <c r="AD30" s="12"/>
      <c r="AE30" s="12"/>
      <c r="AF30" s="12"/>
    </row>
    <row r="31" spans="22:32" ht="13.5">
      <c r="V31" s="12"/>
      <c r="W31" s="12"/>
      <c r="X31" s="12"/>
      <c r="Y31" s="13" t="s">
        <v>197</v>
      </c>
      <c r="Z31" s="13" t="s">
        <v>198</v>
      </c>
      <c r="AA31" s="12"/>
      <c r="AB31" s="12"/>
      <c r="AC31" s="12"/>
      <c r="AD31" s="12"/>
      <c r="AE31" s="12"/>
      <c r="AF31" s="12"/>
    </row>
  </sheetData>
  <sheetProtection password="CC3D" sheet="1" objects="1" scenarios="1" selectLockedCells="1" selectUnlockedCells="1"/>
  <mergeCells count="8">
    <mergeCell ref="B13:W13"/>
    <mergeCell ref="B2:M4"/>
    <mergeCell ref="B6:AG7"/>
    <mergeCell ref="B11:W11"/>
    <mergeCell ref="X11:AD11"/>
    <mergeCell ref="AE11:AG11"/>
    <mergeCell ref="B12:W12"/>
    <mergeCell ref="X12:AG12"/>
  </mergeCells>
  <printOptions/>
  <pageMargins left="0.75" right="0.75" top="1" bottom="1" header="0.5118055555555555" footer="0.5118055555555555"/>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J9"/>
  <sheetViews>
    <sheetView view="pageBreakPreview" zoomScaleSheetLayoutView="100" zoomScalePageLayoutView="0" workbookViewId="0" topLeftCell="A1">
      <selection activeCell="F3" sqref="F3"/>
    </sheetView>
  </sheetViews>
  <sheetFormatPr defaultColWidth="9.00390625" defaultRowHeight="13.5"/>
  <cols>
    <col min="1" max="1" width="4.625" style="151" customWidth="1"/>
    <col min="2" max="2" width="19.75390625" style="0" customWidth="1"/>
    <col min="3" max="3" width="4.50390625" style="0" customWidth="1"/>
    <col min="4" max="4" width="19.75390625" style="0" customWidth="1"/>
    <col min="5" max="5" width="32.00390625" style="0" customWidth="1"/>
    <col min="6" max="6" width="17.375" style="0" customWidth="1"/>
    <col min="7" max="12" width="9.00390625" style="0" customWidth="1"/>
    <col min="13" max="13" width="13.75390625" style="0" customWidth="1"/>
    <col min="14" max="14" width="8.875" style="0" customWidth="1"/>
  </cols>
  <sheetData>
    <row r="1" spans="2:4" ht="22.5" customHeight="1">
      <c r="B1" s="383" t="s">
        <v>392</v>
      </c>
      <c r="C1" s="300"/>
      <c r="D1" s="300"/>
    </row>
    <row r="2" spans="2:4" ht="21" customHeight="1">
      <c r="B2" s="153" t="s">
        <v>393</v>
      </c>
      <c r="C2" s="154"/>
      <c r="D2" s="154"/>
    </row>
    <row r="3" spans="2:4" ht="36.75" customHeight="1">
      <c r="B3" s="30"/>
      <c r="C3" s="30"/>
      <c r="D3" s="30"/>
    </row>
    <row r="4" spans="1:6" s="301" customFormat="1" ht="18" customHeight="1">
      <c r="A4" s="563" t="s">
        <v>394</v>
      </c>
      <c r="B4" s="563"/>
      <c r="C4" s="563"/>
      <c r="D4" s="563"/>
      <c r="E4" s="563"/>
      <c r="F4" s="563"/>
    </row>
    <row r="5" spans="1:6" s="301" customFormat="1" ht="18" customHeight="1">
      <c r="A5" s="563"/>
      <c r="B5" s="563"/>
      <c r="C5" s="563"/>
      <c r="D5" s="563"/>
      <c r="E5" s="563"/>
      <c r="F5" s="563"/>
    </row>
    <row r="6" spans="1:6" s="269" customFormat="1" ht="36" customHeight="1">
      <c r="A6" s="272" t="s">
        <v>17</v>
      </c>
      <c r="B6" s="564" t="s">
        <v>395</v>
      </c>
      <c r="C6" s="564"/>
      <c r="D6" s="564"/>
      <c r="E6" s="273" t="s">
        <v>396</v>
      </c>
      <c r="F6" s="274" t="s">
        <v>12</v>
      </c>
    </row>
    <row r="7" spans="1:6" ht="94.5" customHeight="1">
      <c r="A7" s="160">
        <v>1</v>
      </c>
      <c r="B7" s="199"/>
      <c r="C7" s="198"/>
      <c r="D7" s="199"/>
      <c r="E7" s="276"/>
      <c r="F7" s="302"/>
    </row>
    <row r="8" spans="1:10" ht="94.5" customHeight="1">
      <c r="A8" s="161">
        <v>2</v>
      </c>
      <c r="B8" s="189"/>
      <c r="C8" s="201"/>
      <c r="D8" s="189"/>
      <c r="E8" s="281"/>
      <c r="F8" s="303"/>
      <c r="J8" s="182"/>
    </row>
    <row r="9" spans="1:6" ht="94.5" customHeight="1">
      <c r="A9" s="161">
        <v>3</v>
      </c>
      <c r="B9" s="189"/>
      <c r="C9" s="201"/>
      <c r="D9" s="189"/>
      <c r="E9" s="281"/>
      <c r="F9" s="303"/>
    </row>
    <row r="10" ht="18" customHeight="1"/>
  </sheetData>
  <sheetProtection selectLockedCells="1" selectUnlockedCells="1"/>
  <mergeCells count="2">
    <mergeCell ref="A4:F5"/>
    <mergeCell ref="B6:D6"/>
  </mergeCells>
  <printOptions/>
  <pageMargins left="0.7" right="0.7" top="0.75" bottom="0.75" header="0.5118055555555555" footer="0.5118055555555555"/>
  <pageSetup horizontalDpi="300" verticalDpi="300" orientation="portrait" paperSize="9" scale="88" r:id="rId2"/>
  <drawing r:id="rId1"/>
</worksheet>
</file>

<file path=xl/worksheets/sheet34.xml><?xml version="1.0" encoding="utf-8"?>
<worksheet xmlns="http://schemas.openxmlformats.org/spreadsheetml/2006/main" xmlns:r="http://schemas.openxmlformats.org/officeDocument/2006/relationships">
  <dimension ref="B2:AZ31"/>
  <sheetViews>
    <sheetView view="pageBreakPreview" zoomScale="115" zoomScaleSheetLayoutView="115" zoomScalePageLayoutView="0" workbookViewId="0" topLeftCell="A1">
      <selection activeCell="AH14" sqref="AH14"/>
    </sheetView>
  </sheetViews>
  <sheetFormatPr defaultColWidth="9.00390625" defaultRowHeight="13.5"/>
  <cols>
    <col min="1" max="22" width="2.50390625" style="1" customWidth="1"/>
    <col min="23" max="23" width="6.625" style="1" customWidth="1"/>
    <col min="24" max="28" width="2.50390625" style="1" customWidth="1"/>
    <col min="29" max="29" width="4.125" style="1" customWidth="1"/>
    <col min="30" max="35" width="2.50390625" style="1" customWidth="1"/>
    <col min="36" max="16384" width="9.00390625" style="1" customWidth="1"/>
  </cols>
  <sheetData>
    <row r="2" spans="2:34" ht="13.5" customHeight="1">
      <c r="B2" s="451" t="s">
        <v>532</v>
      </c>
      <c r="C2" s="440"/>
      <c r="D2" s="440"/>
      <c r="E2" s="440"/>
      <c r="F2" s="440"/>
      <c r="G2" s="440"/>
      <c r="H2" s="440"/>
      <c r="I2" s="440"/>
      <c r="J2" s="440"/>
      <c r="K2" s="440"/>
      <c r="L2" s="440"/>
      <c r="M2" s="440"/>
      <c r="P2" s="381" t="s">
        <v>183</v>
      </c>
      <c r="Q2" s="7"/>
      <c r="R2" s="7"/>
      <c r="S2" s="7"/>
      <c r="T2" s="7"/>
      <c r="U2" s="7"/>
      <c r="V2" s="7"/>
      <c r="W2" s="7"/>
      <c r="X2" s="7"/>
      <c r="Y2" s="7"/>
      <c r="Z2" s="7"/>
      <c r="AA2" s="7"/>
      <c r="AB2" s="7"/>
      <c r="AC2" s="7"/>
      <c r="AD2" s="7"/>
      <c r="AE2" s="7"/>
      <c r="AF2" s="7"/>
      <c r="AG2" s="7"/>
      <c r="AH2" s="8"/>
    </row>
    <row r="3" spans="2:34" ht="13.5" customHeight="1">
      <c r="B3" s="440"/>
      <c r="C3" s="440"/>
      <c r="D3" s="440"/>
      <c r="E3" s="440"/>
      <c r="F3" s="440"/>
      <c r="G3" s="440"/>
      <c r="H3" s="440"/>
      <c r="I3" s="440"/>
      <c r="J3" s="440"/>
      <c r="K3" s="440"/>
      <c r="L3" s="440"/>
      <c r="M3" s="440"/>
      <c r="P3" s="394" t="s">
        <v>397</v>
      </c>
      <c r="Q3" s="10"/>
      <c r="R3" s="10"/>
      <c r="S3" s="10"/>
      <c r="T3" s="10"/>
      <c r="U3" s="10"/>
      <c r="V3" s="10"/>
      <c r="W3" s="10"/>
      <c r="X3" s="10"/>
      <c r="Y3" s="10"/>
      <c r="Z3" s="10"/>
      <c r="AA3" s="10"/>
      <c r="AB3" s="10"/>
      <c r="AC3" s="10"/>
      <c r="AD3" s="10"/>
      <c r="AE3" s="10"/>
      <c r="AF3" s="10"/>
      <c r="AG3" s="10"/>
      <c r="AH3" s="11"/>
    </row>
    <row r="4" spans="2:34" ht="13.5" customHeight="1">
      <c r="B4" s="440"/>
      <c r="C4" s="440"/>
      <c r="D4" s="440"/>
      <c r="E4" s="440"/>
      <c r="F4" s="440"/>
      <c r="G4" s="440"/>
      <c r="H4" s="440"/>
      <c r="I4" s="440"/>
      <c r="J4" s="440"/>
      <c r="K4" s="440"/>
      <c r="L4" s="440"/>
      <c r="M4" s="440"/>
      <c r="P4" s="169"/>
      <c r="Q4" s="2"/>
      <c r="R4" s="2"/>
      <c r="S4" s="2"/>
      <c r="T4" s="2"/>
      <c r="U4" s="2"/>
      <c r="V4" s="2"/>
      <c r="W4" s="2"/>
      <c r="X4" s="2"/>
      <c r="Y4" s="2"/>
      <c r="Z4" s="2"/>
      <c r="AA4" s="2"/>
      <c r="AB4" s="2"/>
      <c r="AC4" s="2"/>
      <c r="AD4" s="2"/>
      <c r="AE4" s="2"/>
      <c r="AF4" s="2"/>
      <c r="AG4" s="2"/>
      <c r="AH4" s="2"/>
    </row>
    <row r="5" spans="16:34" ht="12.75">
      <c r="P5" s="169"/>
      <c r="Q5" s="2"/>
      <c r="R5" s="2"/>
      <c r="S5" s="2"/>
      <c r="T5" s="2"/>
      <c r="U5" s="2"/>
      <c r="V5" s="2"/>
      <c r="W5" s="2"/>
      <c r="X5" s="2"/>
      <c r="Y5" s="2"/>
      <c r="Z5" s="2"/>
      <c r="AA5" s="2"/>
      <c r="AB5" s="2"/>
      <c r="AC5" s="2"/>
      <c r="AD5" s="2"/>
      <c r="AE5" s="2"/>
      <c r="AF5" s="2"/>
      <c r="AG5" s="2"/>
      <c r="AH5" s="2"/>
    </row>
    <row r="6" spans="16:34" ht="12.75">
      <c r="P6" s="169"/>
      <c r="Q6" s="2"/>
      <c r="R6" s="2"/>
      <c r="S6" s="2"/>
      <c r="T6" s="2"/>
      <c r="U6" s="2"/>
      <c r="V6" s="2"/>
      <c r="W6" s="2"/>
      <c r="X6" s="2"/>
      <c r="Y6" s="2"/>
      <c r="Z6" s="2"/>
      <c r="AA6" s="2"/>
      <c r="AB6" s="2"/>
      <c r="AC6" s="2"/>
      <c r="AD6" s="2"/>
      <c r="AE6" s="2"/>
      <c r="AF6" s="2"/>
      <c r="AG6" s="2"/>
      <c r="AH6" s="2"/>
    </row>
    <row r="7" spans="2:34" ht="13.5" customHeight="1">
      <c r="B7" s="441" t="s">
        <v>75</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170"/>
    </row>
    <row r="8" spans="2:34"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170"/>
    </row>
    <row r="10" spans="2:52" ht="13.5">
      <c r="B10" s="6" t="s">
        <v>398</v>
      </c>
      <c r="AZ10" s="6" t="s">
        <v>197</v>
      </c>
    </row>
    <row r="11" ht="13.5">
      <c r="AZ11" s="6" t="s">
        <v>198</v>
      </c>
    </row>
    <row r="12" spans="2:34" ht="96" customHeight="1">
      <c r="B12" s="490" t="s">
        <v>1</v>
      </c>
      <c r="C12" s="490"/>
      <c r="D12" s="499" t="s">
        <v>399</v>
      </c>
      <c r="E12" s="499"/>
      <c r="F12" s="499"/>
      <c r="G12" s="499"/>
      <c r="H12" s="499"/>
      <c r="I12" s="499"/>
      <c r="J12" s="499"/>
      <c r="K12" s="499"/>
      <c r="L12" s="499"/>
      <c r="M12" s="499"/>
      <c r="N12" s="499"/>
      <c r="O12" s="499"/>
      <c r="P12" s="499"/>
      <c r="Q12" s="499"/>
      <c r="R12" s="499"/>
      <c r="S12" s="499"/>
      <c r="T12" s="499"/>
      <c r="U12" s="499"/>
      <c r="V12" s="499"/>
      <c r="W12" s="499"/>
      <c r="X12" s="501">
        <f>'2-17別1'!C6</f>
        <v>0</v>
      </c>
      <c r="Y12" s="501"/>
      <c r="Z12" s="501"/>
      <c r="AA12" s="501"/>
      <c r="AB12" s="501"/>
      <c r="AC12" s="501"/>
      <c r="AD12" s="501"/>
      <c r="AE12" s="502" t="s">
        <v>360</v>
      </c>
      <c r="AF12" s="502"/>
      <c r="AG12" s="502"/>
      <c r="AH12" s="171"/>
    </row>
    <row r="13" spans="2:34" ht="96" customHeight="1">
      <c r="B13" s="485" t="s">
        <v>2</v>
      </c>
      <c r="C13" s="485"/>
      <c r="D13" s="486" t="s">
        <v>400</v>
      </c>
      <c r="E13" s="486"/>
      <c r="F13" s="486"/>
      <c r="G13" s="486"/>
      <c r="H13" s="486"/>
      <c r="I13" s="486"/>
      <c r="J13" s="486"/>
      <c r="K13" s="486"/>
      <c r="L13" s="486"/>
      <c r="M13" s="486"/>
      <c r="N13" s="486"/>
      <c r="O13" s="486"/>
      <c r="P13" s="486"/>
      <c r="Q13" s="486"/>
      <c r="R13" s="486"/>
      <c r="S13" s="486"/>
      <c r="T13" s="486"/>
      <c r="U13" s="486"/>
      <c r="V13" s="486"/>
      <c r="W13" s="486"/>
      <c r="X13" s="501">
        <f>'2-17別1'!C26</f>
        <v>0</v>
      </c>
      <c r="Y13" s="501"/>
      <c r="Z13" s="501"/>
      <c r="AA13" s="501"/>
      <c r="AB13" s="501"/>
      <c r="AC13" s="501"/>
      <c r="AD13" s="501"/>
      <c r="AE13" s="502" t="s">
        <v>360</v>
      </c>
      <c r="AF13" s="502"/>
      <c r="AG13" s="502"/>
      <c r="AH13" s="171"/>
    </row>
    <row r="14" spans="2:33" ht="40.5" customHeight="1">
      <c r="B14" s="482" t="s">
        <v>116</v>
      </c>
      <c r="C14" s="482"/>
      <c r="D14" s="482"/>
      <c r="E14" s="482"/>
      <c r="F14" s="482"/>
      <c r="G14" s="482"/>
      <c r="H14" s="482"/>
      <c r="I14" s="482"/>
      <c r="J14" s="482"/>
      <c r="K14" s="482"/>
      <c r="L14" s="482"/>
      <c r="M14" s="482"/>
      <c r="N14" s="482"/>
      <c r="O14" s="482"/>
      <c r="P14" s="482"/>
      <c r="Q14" s="482"/>
      <c r="R14" s="482"/>
      <c r="S14" s="482"/>
      <c r="T14" s="482"/>
      <c r="U14" s="482"/>
      <c r="V14" s="482"/>
      <c r="W14" s="482"/>
      <c r="X14" s="483" t="str">
        <f>IF(OR(X12&gt;=25,X13&gt;=1),"算定可","算定不可")</f>
        <v>算定不可</v>
      </c>
      <c r="Y14" s="483"/>
      <c r="Z14" s="483"/>
      <c r="AA14" s="483"/>
      <c r="AB14" s="483"/>
      <c r="AC14" s="483"/>
      <c r="AD14" s="483"/>
      <c r="AE14" s="483"/>
      <c r="AF14" s="483"/>
      <c r="AG14" s="483"/>
    </row>
    <row r="15" spans="2:33" ht="40.5" customHeight="1">
      <c r="B15" s="484" t="s">
        <v>146</v>
      </c>
      <c r="C15" s="484"/>
      <c r="D15" s="484"/>
      <c r="E15" s="484"/>
      <c r="F15" s="484"/>
      <c r="G15" s="484"/>
      <c r="H15" s="484"/>
      <c r="I15" s="484"/>
      <c r="J15" s="484"/>
      <c r="K15" s="484"/>
      <c r="L15" s="484"/>
      <c r="M15" s="484"/>
      <c r="N15" s="484"/>
      <c r="O15" s="484"/>
      <c r="P15" s="484"/>
      <c r="Q15" s="484"/>
      <c r="R15" s="484"/>
      <c r="S15" s="484"/>
      <c r="T15" s="484"/>
      <c r="U15" s="484"/>
      <c r="V15" s="484"/>
      <c r="W15" s="484"/>
      <c r="X15" s="148"/>
      <c r="Y15" s="149"/>
      <c r="Z15" s="149"/>
      <c r="AA15" s="149"/>
      <c r="AB15" s="149"/>
      <c r="AC15" s="149">
        <f>IF('施設区分'!Q13&gt;=70,IF(X12&gt;=25,5,IF(X13&gt;=6,5,IF(X13&gt;=2,4,IF(X13&gt;=1,2,0)))),IF(X12&gt;=25,10,IF(X13&gt;=6,10,IF(X13&gt;=2,8,IF(X13&gt;=1,4,0)))))</f>
        <v>0</v>
      </c>
      <c r="AD15" s="149"/>
      <c r="AE15" s="149"/>
      <c r="AF15" s="149"/>
      <c r="AG15" s="150"/>
    </row>
    <row r="17" ht="13.5">
      <c r="B17" s="6" t="s">
        <v>5</v>
      </c>
    </row>
    <row r="18" spans="3:5" ht="13.5">
      <c r="C18" s="1" t="s">
        <v>6</v>
      </c>
      <c r="E18" s="6" t="s">
        <v>401</v>
      </c>
    </row>
    <row r="20" spans="2:34" ht="30" customHeight="1">
      <c r="B20" s="18" t="s">
        <v>235</v>
      </c>
      <c r="C20" s="19"/>
      <c r="D20" s="19"/>
      <c r="E20" s="19"/>
      <c r="F20" s="19"/>
      <c r="G20" s="19"/>
      <c r="H20" s="19"/>
      <c r="I20" s="19"/>
      <c r="J20" s="19"/>
      <c r="K20" s="19"/>
      <c r="L20" s="19"/>
      <c r="M20" s="19"/>
      <c r="N20" s="19"/>
      <c r="O20" s="19"/>
      <c r="P20" s="19"/>
      <c r="Q20" s="19"/>
      <c r="R20" s="19"/>
      <c r="S20" s="19"/>
      <c r="T20" s="19"/>
      <c r="U20" s="19"/>
      <c r="V20" s="211"/>
      <c r="W20" s="211"/>
      <c r="X20" s="211"/>
      <c r="Y20" s="211"/>
      <c r="Z20" s="211"/>
      <c r="AA20" s="211"/>
      <c r="AB20" s="211"/>
      <c r="AC20" s="211"/>
      <c r="AD20" s="211"/>
      <c r="AE20" s="211"/>
      <c r="AF20" s="211"/>
      <c r="AG20" s="20"/>
      <c r="AH20" s="17"/>
    </row>
    <row r="21" spans="2:34" ht="30" customHeight="1">
      <c r="B21" s="565" t="s">
        <v>402</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17"/>
    </row>
    <row r="29" spans="23:33" ht="12.75">
      <c r="W29" s="12"/>
      <c r="X29" s="12"/>
      <c r="Y29" s="12"/>
      <c r="Z29" s="12"/>
      <c r="AA29" s="12"/>
      <c r="AB29" s="12"/>
      <c r="AC29" s="12"/>
      <c r="AD29" s="12"/>
      <c r="AE29" s="12"/>
      <c r="AF29" s="12"/>
      <c r="AG29" s="12"/>
    </row>
    <row r="30" spans="23:33" ht="13.5">
      <c r="W30" s="12"/>
      <c r="X30" s="12"/>
      <c r="Y30" s="13" t="s">
        <v>195</v>
      </c>
      <c r="Z30" s="13" t="s">
        <v>196</v>
      </c>
      <c r="AA30" s="12"/>
      <c r="AB30" s="12"/>
      <c r="AC30" s="12"/>
      <c r="AD30" s="12"/>
      <c r="AE30" s="12"/>
      <c r="AF30" s="12"/>
      <c r="AG30" s="12"/>
    </row>
    <row r="31" spans="23:33" ht="13.5">
      <c r="W31" s="12"/>
      <c r="X31" s="12"/>
      <c r="Y31" s="13" t="s">
        <v>197</v>
      </c>
      <c r="Z31" s="13" t="s">
        <v>198</v>
      </c>
      <c r="AA31" s="12"/>
      <c r="AB31" s="12"/>
      <c r="AC31" s="12"/>
      <c r="AD31" s="12"/>
      <c r="AE31" s="12"/>
      <c r="AF31" s="12"/>
      <c r="AG31" s="12"/>
    </row>
  </sheetData>
  <sheetProtection password="CC3D" sheet="1"/>
  <mergeCells count="14">
    <mergeCell ref="B2:M4"/>
    <mergeCell ref="B7:AG8"/>
    <mergeCell ref="B12:C12"/>
    <mergeCell ref="D12:W12"/>
    <mergeCell ref="X12:AD12"/>
    <mergeCell ref="AE12:AG12"/>
    <mergeCell ref="B15:W15"/>
    <mergeCell ref="B21:AG21"/>
    <mergeCell ref="B13:C13"/>
    <mergeCell ref="D13:W13"/>
    <mergeCell ref="X13:AD13"/>
    <mergeCell ref="AE13:AG13"/>
    <mergeCell ref="B14:W14"/>
    <mergeCell ref="X14:AG14"/>
  </mergeCells>
  <dataValidations count="1">
    <dataValidation type="list" allowBlank="1" showErrorMessage="1" sqref="AH12">
      <formula1>$Y$30:$Z$30</formula1>
      <formula2>0</formula2>
    </dataValidation>
  </dataValidations>
  <printOptions/>
  <pageMargins left="0.7" right="0.7" top="0.75" bottom="0.75" header="0.5118055555555555" footer="0.5118055555555555"/>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2:AB35"/>
  <sheetViews>
    <sheetView view="pageBreakPreview" zoomScaleSheetLayoutView="100" zoomScalePageLayoutView="0" workbookViewId="0" topLeftCell="A1">
      <selection activeCell="B5" sqref="B5:B6"/>
    </sheetView>
  </sheetViews>
  <sheetFormatPr defaultColWidth="9.00390625" defaultRowHeight="13.5"/>
  <cols>
    <col min="1" max="1" width="4.50390625" style="0" customWidth="1"/>
    <col min="2" max="2" width="22.00390625" style="0" customWidth="1"/>
    <col min="3" max="3" width="22.25390625" style="0" customWidth="1"/>
    <col min="4" max="4" width="17.625" style="0" customWidth="1"/>
    <col min="5" max="5" width="39.625" style="0" customWidth="1"/>
    <col min="6" max="6" width="12.625" style="0" customWidth="1"/>
    <col min="7" max="7" width="11.125" style="36" customWidth="1"/>
  </cols>
  <sheetData>
    <row r="2" spans="1:7" s="81" customFormat="1" ht="14.25">
      <c r="A2" s="131"/>
      <c r="B2" s="377" t="s">
        <v>533</v>
      </c>
      <c r="C2" s="132"/>
      <c r="D2" s="132"/>
      <c r="E2" s="132"/>
      <c r="G2" s="131"/>
    </row>
    <row r="3" spans="1:7" s="81" customFormat="1" ht="17.25" customHeight="1">
      <c r="A3" s="131"/>
      <c r="B3" s="103" t="s">
        <v>403</v>
      </c>
      <c r="C3" s="103"/>
      <c r="D3" s="103"/>
      <c r="E3" s="103"/>
      <c r="G3" s="131"/>
    </row>
    <row r="4" spans="1:7" s="81" customFormat="1" ht="27" customHeight="1">
      <c r="A4" s="304" t="s">
        <v>404</v>
      </c>
      <c r="G4" s="131"/>
    </row>
    <row r="5" spans="1:7" s="81" customFormat="1" ht="27" customHeight="1">
      <c r="A5" s="131"/>
      <c r="B5" s="568" t="s">
        <v>13</v>
      </c>
      <c r="C5" s="305" t="s">
        <v>405</v>
      </c>
      <c r="D5" s="306"/>
      <c r="G5" s="131"/>
    </row>
    <row r="6" spans="1:7" s="81" customFormat="1" ht="27" customHeight="1">
      <c r="A6" s="131"/>
      <c r="B6" s="568"/>
      <c r="C6" s="307">
        <f>SUM(C9:C20)</f>
        <v>0</v>
      </c>
      <c r="D6" s="306"/>
      <c r="G6" s="131"/>
    </row>
    <row r="7" spans="1:7" s="81" customFormat="1" ht="27" customHeight="1">
      <c r="A7" s="308" t="s">
        <v>406</v>
      </c>
      <c r="G7" s="131"/>
    </row>
    <row r="8" spans="1:10" s="81" customFormat="1" ht="27" customHeight="1">
      <c r="A8" s="309" t="s">
        <v>17</v>
      </c>
      <c r="B8" s="310" t="s">
        <v>407</v>
      </c>
      <c r="C8" s="310" t="s">
        <v>405</v>
      </c>
      <c r="D8" s="310" t="s">
        <v>408</v>
      </c>
      <c r="E8" s="311" t="s">
        <v>409</v>
      </c>
      <c r="F8" s="306"/>
      <c r="G8" s="306"/>
      <c r="J8" s="222" t="s">
        <v>248</v>
      </c>
    </row>
    <row r="9" spans="1:7" s="81" customFormat="1" ht="27" customHeight="1">
      <c r="A9" s="147">
        <v>1</v>
      </c>
      <c r="B9" s="77" t="s">
        <v>410</v>
      </c>
      <c r="C9" s="77"/>
      <c r="D9" s="77"/>
      <c r="E9" s="569"/>
      <c r="F9" s="306"/>
      <c r="G9" s="306"/>
    </row>
    <row r="10" spans="1:7" s="81" customFormat="1" ht="27" customHeight="1">
      <c r="A10" s="147">
        <v>2</v>
      </c>
      <c r="B10" s="77" t="s">
        <v>411</v>
      </c>
      <c r="C10" s="77"/>
      <c r="D10" s="77"/>
      <c r="E10" s="569"/>
      <c r="F10" s="306"/>
      <c r="G10" s="306"/>
    </row>
    <row r="11" spans="1:7" s="81" customFormat="1" ht="27" customHeight="1">
      <c r="A11" s="147">
        <v>3</v>
      </c>
      <c r="B11" s="77" t="s">
        <v>412</v>
      </c>
      <c r="C11" s="77"/>
      <c r="D11" s="77"/>
      <c r="E11" s="569"/>
      <c r="F11" s="306"/>
      <c r="G11" s="306"/>
    </row>
    <row r="12" spans="1:7" s="81" customFormat="1" ht="27" customHeight="1">
      <c r="A12" s="147">
        <v>4</v>
      </c>
      <c r="B12" s="77" t="s">
        <v>413</v>
      </c>
      <c r="C12" s="77"/>
      <c r="D12" s="77"/>
      <c r="E12" s="569"/>
      <c r="F12" s="306"/>
      <c r="G12" s="306"/>
    </row>
    <row r="13" spans="1:7" s="81" customFormat="1" ht="27" customHeight="1">
      <c r="A13" s="147">
        <v>5</v>
      </c>
      <c r="B13" s="77" t="s">
        <v>414</v>
      </c>
      <c r="C13" s="77"/>
      <c r="D13" s="77"/>
      <c r="E13" s="569"/>
      <c r="F13" s="306"/>
      <c r="G13" s="306"/>
    </row>
    <row r="14" spans="1:7" s="81" customFormat="1" ht="27" customHeight="1">
      <c r="A14" s="147">
        <v>6</v>
      </c>
      <c r="B14" s="77" t="s">
        <v>415</v>
      </c>
      <c r="C14" s="77"/>
      <c r="D14" s="77"/>
      <c r="E14" s="569"/>
      <c r="F14" s="306"/>
      <c r="G14" s="306"/>
    </row>
    <row r="15" spans="1:7" s="81" customFormat="1" ht="27" customHeight="1">
      <c r="A15" s="147">
        <v>7</v>
      </c>
      <c r="B15" s="77" t="s">
        <v>416</v>
      </c>
      <c r="C15" s="77"/>
      <c r="D15" s="77"/>
      <c r="E15" s="569"/>
      <c r="F15" s="306"/>
      <c r="G15" s="306"/>
    </row>
    <row r="16" spans="1:7" s="81" customFormat="1" ht="27" customHeight="1">
      <c r="A16" s="147">
        <v>8</v>
      </c>
      <c r="B16" s="77" t="s">
        <v>417</v>
      </c>
      <c r="C16" s="77"/>
      <c r="D16" s="77"/>
      <c r="E16" s="569"/>
      <c r="F16" s="306"/>
      <c r="G16" s="306"/>
    </row>
    <row r="17" spans="1:7" s="81" customFormat="1" ht="27" customHeight="1">
      <c r="A17" s="147">
        <v>9</v>
      </c>
      <c r="B17" s="77" t="s">
        <v>418</v>
      </c>
      <c r="C17" s="77"/>
      <c r="D17" s="77"/>
      <c r="E17" s="569"/>
      <c r="F17" s="306"/>
      <c r="G17" s="306"/>
    </row>
    <row r="18" spans="1:7" s="81" customFormat="1" ht="27" customHeight="1">
      <c r="A18" s="147">
        <v>10</v>
      </c>
      <c r="B18" s="77" t="s">
        <v>419</v>
      </c>
      <c r="C18" s="77"/>
      <c r="D18" s="77"/>
      <c r="E18" s="569"/>
      <c r="F18" s="306"/>
      <c r="G18" s="306"/>
    </row>
    <row r="19" spans="1:7" s="81" customFormat="1" ht="27" customHeight="1">
      <c r="A19" s="147">
        <v>11</v>
      </c>
      <c r="B19" s="77" t="s">
        <v>420</v>
      </c>
      <c r="C19" s="77"/>
      <c r="D19" s="77"/>
      <c r="E19" s="569"/>
      <c r="F19" s="306"/>
      <c r="G19" s="306"/>
    </row>
    <row r="20" spans="1:7" s="81" customFormat="1" ht="27" customHeight="1">
      <c r="A20" s="263">
        <v>12</v>
      </c>
      <c r="B20" s="312" t="s">
        <v>421</v>
      </c>
      <c r="C20" s="312"/>
      <c r="D20" s="312"/>
      <c r="E20" s="569"/>
      <c r="F20" s="306"/>
      <c r="G20" s="306"/>
    </row>
    <row r="21" spans="1:7" s="81" customFormat="1" ht="9.75" customHeight="1">
      <c r="A21" s="306"/>
      <c r="B21" s="306"/>
      <c r="C21" s="306"/>
      <c r="D21" s="306"/>
      <c r="E21" s="306"/>
      <c r="F21" s="306"/>
      <c r="G21" s="306"/>
    </row>
    <row r="22" spans="1:7" s="81" customFormat="1" ht="9" customHeight="1">
      <c r="A22" s="131"/>
      <c r="G22" s="131"/>
    </row>
    <row r="23" spans="1:7" s="81" customFormat="1" ht="24.75" customHeight="1">
      <c r="A23" s="313" t="s">
        <v>422</v>
      </c>
      <c r="B23" s="313"/>
      <c r="C23" s="313"/>
      <c r="D23" s="313"/>
      <c r="E23" s="313"/>
      <c r="F23" s="313"/>
      <c r="G23" s="131"/>
    </row>
    <row r="24" spans="1:7" s="81" customFormat="1" ht="24.75" customHeight="1">
      <c r="A24" s="313"/>
      <c r="B24" s="313"/>
      <c r="C24" s="313"/>
      <c r="D24" s="313"/>
      <c r="E24" s="313"/>
      <c r="F24" s="313"/>
      <c r="G24" s="131"/>
    </row>
    <row r="25" spans="1:28" s="81" customFormat="1" ht="24.75" customHeight="1">
      <c r="A25" s="313"/>
      <c r="B25" s="480" t="s">
        <v>13</v>
      </c>
      <c r="C25" s="133" t="s">
        <v>423</v>
      </c>
      <c r="D25" s="306"/>
      <c r="E25" s="313"/>
      <c r="F25" s="313"/>
      <c r="G25" s="131"/>
      <c r="X25" s="222"/>
      <c r="Y25" s="222"/>
      <c r="Z25" s="222"/>
      <c r="AA25" s="222"/>
      <c r="AB25" s="222"/>
    </row>
    <row r="26" spans="1:28" s="81" customFormat="1" ht="24.75" customHeight="1">
      <c r="A26" s="313"/>
      <c r="B26" s="480"/>
      <c r="C26" s="314">
        <f>COUNTIF(B30:B35,"&lt;&gt;")</f>
        <v>0</v>
      </c>
      <c r="D26" s="306"/>
      <c r="E26" s="313"/>
      <c r="F26" s="313"/>
      <c r="G26" s="131"/>
      <c r="X26" s="222"/>
      <c r="Y26" s="222"/>
      <c r="Z26" s="222"/>
      <c r="AA26" s="222"/>
      <c r="AB26" s="222"/>
    </row>
    <row r="27" spans="1:28" s="81" customFormat="1" ht="13.5" customHeight="1" thickBot="1">
      <c r="A27" s="313"/>
      <c r="B27" s="313"/>
      <c r="C27" s="313"/>
      <c r="D27" s="313"/>
      <c r="E27" s="313"/>
      <c r="F27" s="313"/>
      <c r="G27" s="131"/>
      <c r="X27" s="222"/>
      <c r="Y27" s="222"/>
      <c r="Z27" s="222"/>
      <c r="AA27" s="222"/>
      <c r="AB27" s="222"/>
    </row>
    <row r="28" spans="1:28" s="27" customFormat="1" ht="39" customHeight="1" thickBot="1">
      <c r="A28" s="570" t="s">
        <v>17</v>
      </c>
      <c r="B28" s="572" t="s">
        <v>377</v>
      </c>
      <c r="C28" s="573" t="s">
        <v>424</v>
      </c>
      <c r="D28" s="575" t="s">
        <v>425</v>
      </c>
      <c r="E28" s="575"/>
      <c r="F28" s="575"/>
      <c r="G28" s="566" t="s">
        <v>426</v>
      </c>
      <c r="X28" s="315"/>
      <c r="Y28" s="316" t="s">
        <v>427</v>
      </c>
      <c r="Z28" s="315"/>
      <c r="AA28" s="316" t="s">
        <v>247</v>
      </c>
      <c r="AB28" s="315"/>
    </row>
    <row r="29" spans="1:28" s="27" customFormat="1" ht="39" customHeight="1" thickBot="1">
      <c r="A29" s="571"/>
      <c r="B29" s="538"/>
      <c r="C29" s="574"/>
      <c r="D29" s="317" t="s">
        <v>428</v>
      </c>
      <c r="E29" s="317" t="s">
        <v>381</v>
      </c>
      <c r="F29" s="318" t="s">
        <v>429</v>
      </c>
      <c r="G29" s="567"/>
      <c r="J29" s="315"/>
      <c r="K29" s="315"/>
      <c r="X29" s="315"/>
      <c r="Y29" s="316" t="s">
        <v>430</v>
      </c>
      <c r="Z29" s="315"/>
      <c r="AA29" s="316" t="s">
        <v>248</v>
      </c>
      <c r="AB29" s="315"/>
    </row>
    <row r="30" spans="1:28" ht="75.75" customHeight="1">
      <c r="A30" s="402">
        <v>1</v>
      </c>
      <c r="B30" s="259"/>
      <c r="C30" s="319"/>
      <c r="D30" s="320"/>
      <c r="E30" s="321"/>
      <c r="F30" s="319"/>
      <c r="G30" s="403"/>
      <c r="J30" s="31"/>
      <c r="K30" s="322" t="s">
        <v>431</v>
      </c>
      <c r="X30" s="31"/>
      <c r="Y30" s="31" t="s">
        <v>432</v>
      </c>
      <c r="Z30" s="31"/>
      <c r="AA30" s="31"/>
      <c r="AB30" s="31"/>
    </row>
    <row r="31" spans="1:28" ht="75.75" customHeight="1">
      <c r="A31" s="402">
        <v>2</v>
      </c>
      <c r="B31" s="259"/>
      <c r="C31" s="319"/>
      <c r="D31" s="320"/>
      <c r="E31" s="321"/>
      <c r="F31" s="319"/>
      <c r="G31" s="403"/>
      <c r="J31" s="31"/>
      <c r="K31" s="322" t="s">
        <v>9</v>
      </c>
      <c r="X31" s="31"/>
      <c r="Y31" s="31"/>
      <c r="Z31" s="31"/>
      <c r="AA31" s="31"/>
      <c r="AB31" s="31"/>
    </row>
    <row r="32" spans="1:28" ht="75.75" customHeight="1">
      <c r="A32" s="402">
        <v>3</v>
      </c>
      <c r="B32" s="259"/>
      <c r="C32" s="319"/>
      <c r="D32" s="320"/>
      <c r="E32" s="321"/>
      <c r="F32" s="319"/>
      <c r="G32" s="403"/>
      <c r="X32" s="31"/>
      <c r="Y32" s="31" t="s">
        <v>433</v>
      </c>
      <c r="Z32" s="31"/>
      <c r="AA32" s="31"/>
      <c r="AB32" s="31"/>
    </row>
    <row r="33" spans="1:28" ht="75.75" customHeight="1">
      <c r="A33" s="402">
        <v>4</v>
      </c>
      <c r="B33" s="259"/>
      <c r="C33" s="319"/>
      <c r="D33" s="320"/>
      <c r="E33" s="321"/>
      <c r="F33" s="319"/>
      <c r="G33" s="403"/>
      <c r="X33" s="31"/>
      <c r="Y33" s="31" t="s">
        <v>434</v>
      </c>
      <c r="Z33" s="31"/>
      <c r="AA33" s="31"/>
      <c r="AB33" s="31"/>
    </row>
    <row r="34" spans="1:28" ht="75.75" customHeight="1">
      <c r="A34" s="402">
        <v>5</v>
      </c>
      <c r="B34" s="259"/>
      <c r="C34" s="319"/>
      <c r="D34" s="320"/>
      <c r="E34" s="321"/>
      <c r="F34" s="319"/>
      <c r="G34" s="403"/>
      <c r="X34" s="31"/>
      <c r="Y34" s="31" t="s">
        <v>10</v>
      </c>
      <c r="Z34" s="31"/>
      <c r="AA34" s="31"/>
      <c r="AB34" s="31"/>
    </row>
    <row r="35" spans="1:28" ht="75.75" customHeight="1" thickBot="1">
      <c r="A35" s="404">
        <v>6</v>
      </c>
      <c r="B35" s="405"/>
      <c r="C35" s="406"/>
      <c r="D35" s="407"/>
      <c r="E35" s="408"/>
      <c r="F35" s="406"/>
      <c r="G35" s="409"/>
      <c r="X35" s="31"/>
      <c r="Y35" s="31"/>
      <c r="Z35" s="31"/>
      <c r="AA35" s="31"/>
      <c r="AB35" s="31"/>
    </row>
  </sheetData>
  <sheetProtection selectLockedCells="1" selectUnlockedCells="1"/>
  <mergeCells count="8">
    <mergeCell ref="G28:G29"/>
    <mergeCell ref="B5:B6"/>
    <mergeCell ref="E9:E20"/>
    <mergeCell ref="B25:B26"/>
    <mergeCell ref="A28:A29"/>
    <mergeCell ref="B28:B29"/>
    <mergeCell ref="C28:C29"/>
    <mergeCell ref="D28:F28"/>
  </mergeCells>
  <dataValidations count="4">
    <dataValidation type="list" allowBlank="1" showErrorMessage="1" sqref="F30:F35">
      <formula1>$AA$28:$AA$29</formula1>
      <formula2>0</formula2>
    </dataValidation>
    <dataValidation type="list" allowBlank="1" showErrorMessage="1" sqref="G30:G35">
      <formula1>$K$30:$K$30</formula1>
      <formula2>0</formula2>
    </dataValidation>
    <dataValidation type="list" allowBlank="1" showErrorMessage="1" sqref="E9:E20">
      <formula1>$J$8:$J$9</formula1>
      <formula2>0</formula2>
    </dataValidation>
    <dataValidation type="list" allowBlank="1" showErrorMessage="1" sqref="C30:C35">
      <formula1>$K$31</formula1>
      <formula2>0</formula2>
    </dataValidation>
  </dataValidations>
  <printOptions horizontalCentered="1"/>
  <pageMargins left="0.31527777777777777" right="0.31527777777777777" top="0.7479166666666667" bottom="0.7479166666666667" header="0.5118055555555555" footer="0.5118055555555555"/>
  <pageSetup horizontalDpi="300" verticalDpi="300" orientation="portrait" paperSize="9" scale="66" r:id="rId2"/>
  <drawing r:id="rId1"/>
</worksheet>
</file>

<file path=xl/worksheets/sheet36.xml><?xml version="1.0" encoding="utf-8"?>
<worksheet xmlns="http://schemas.openxmlformats.org/spreadsheetml/2006/main" xmlns:r="http://schemas.openxmlformats.org/officeDocument/2006/relationships">
  <dimension ref="B2:AZ29"/>
  <sheetViews>
    <sheetView view="pageBreakPreview" zoomScale="115" zoomScaleSheetLayoutView="115" zoomScalePageLayoutView="0" workbookViewId="0" topLeftCell="A1">
      <selection activeCell="B2" sqref="B2:M4"/>
    </sheetView>
  </sheetViews>
  <sheetFormatPr defaultColWidth="9.00390625" defaultRowHeight="13.5"/>
  <cols>
    <col min="1" max="22" width="2.50390625" style="1" customWidth="1"/>
    <col min="23" max="23" width="7.875" style="1" customWidth="1"/>
    <col min="24" max="35" width="2.50390625" style="1" customWidth="1"/>
    <col min="36" max="16384" width="9.00390625" style="1" customWidth="1"/>
  </cols>
  <sheetData>
    <row r="2" spans="2:34" ht="13.5" customHeight="1">
      <c r="B2" s="451" t="s">
        <v>534</v>
      </c>
      <c r="C2" s="440"/>
      <c r="D2" s="440"/>
      <c r="E2" s="440"/>
      <c r="F2" s="440"/>
      <c r="G2" s="440"/>
      <c r="H2" s="440"/>
      <c r="I2" s="440"/>
      <c r="J2" s="440"/>
      <c r="K2" s="440"/>
      <c r="L2" s="440"/>
      <c r="M2" s="440"/>
      <c r="P2" s="381" t="s">
        <v>183</v>
      </c>
      <c r="Q2" s="7"/>
      <c r="R2" s="7"/>
      <c r="S2" s="7"/>
      <c r="T2" s="7"/>
      <c r="U2" s="7"/>
      <c r="V2" s="7"/>
      <c r="W2" s="7"/>
      <c r="X2" s="7"/>
      <c r="Y2" s="7"/>
      <c r="Z2" s="7"/>
      <c r="AA2" s="7"/>
      <c r="AB2" s="7"/>
      <c r="AC2" s="7"/>
      <c r="AD2" s="7"/>
      <c r="AE2" s="7"/>
      <c r="AF2" s="7"/>
      <c r="AG2" s="7"/>
      <c r="AH2" s="8"/>
    </row>
    <row r="3" spans="2:34" ht="13.5" customHeight="1">
      <c r="B3" s="440"/>
      <c r="C3" s="440"/>
      <c r="D3" s="440"/>
      <c r="E3" s="440"/>
      <c r="F3" s="440"/>
      <c r="G3" s="440"/>
      <c r="H3" s="440"/>
      <c r="I3" s="440"/>
      <c r="J3" s="440"/>
      <c r="K3" s="440"/>
      <c r="L3" s="440"/>
      <c r="M3" s="440"/>
      <c r="P3" s="394" t="s">
        <v>435</v>
      </c>
      <c r="Q3" s="10"/>
      <c r="R3" s="10"/>
      <c r="S3" s="10"/>
      <c r="T3" s="10"/>
      <c r="U3" s="10"/>
      <c r="V3" s="10"/>
      <c r="W3" s="10"/>
      <c r="X3" s="10"/>
      <c r="Y3" s="10"/>
      <c r="Z3" s="10"/>
      <c r="AA3" s="10"/>
      <c r="AB3" s="10"/>
      <c r="AC3" s="10"/>
      <c r="AD3" s="10"/>
      <c r="AE3" s="10"/>
      <c r="AF3" s="10"/>
      <c r="AG3" s="10"/>
      <c r="AH3" s="11"/>
    </row>
    <row r="4" spans="2:34" ht="13.5" customHeight="1">
      <c r="B4" s="440"/>
      <c r="C4" s="440"/>
      <c r="D4" s="440"/>
      <c r="E4" s="440"/>
      <c r="F4" s="440"/>
      <c r="G4" s="440"/>
      <c r="H4" s="440"/>
      <c r="I4" s="440"/>
      <c r="J4" s="440"/>
      <c r="K4" s="440"/>
      <c r="L4" s="440"/>
      <c r="M4" s="440"/>
      <c r="P4" s="169"/>
      <c r="Q4" s="2"/>
      <c r="R4" s="2"/>
      <c r="S4" s="2"/>
      <c r="T4" s="2"/>
      <c r="U4" s="2"/>
      <c r="V4" s="2"/>
      <c r="W4" s="2"/>
      <c r="X4" s="2"/>
      <c r="Y4" s="2"/>
      <c r="Z4" s="2"/>
      <c r="AA4" s="2"/>
      <c r="AB4" s="2"/>
      <c r="AC4" s="2"/>
      <c r="AD4" s="2"/>
      <c r="AE4" s="2"/>
      <c r="AF4" s="2"/>
      <c r="AG4" s="2"/>
      <c r="AH4" s="2"/>
    </row>
    <row r="5" spans="16:34" ht="12.75">
      <c r="P5" s="169"/>
      <c r="Q5" s="2"/>
      <c r="R5" s="2"/>
      <c r="S5" s="2"/>
      <c r="T5" s="2"/>
      <c r="U5" s="2"/>
      <c r="V5" s="2"/>
      <c r="W5" s="2"/>
      <c r="X5" s="2"/>
      <c r="Y5" s="2"/>
      <c r="Z5" s="2"/>
      <c r="AA5" s="2"/>
      <c r="AB5" s="2"/>
      <c r="AC5" s="2"/>
      <c r="AD5" s="2"/>
      <c r="AE5" s="2"/>
      <c r="AF5" s="2"/>
      <c r="AG5" s="2"/>
      <c r="AH5" s="2"/>
    </row>
    <row r="6" spans="16:34" ht="12.75">
      <c r="P6" s="169"/>
      <c r="Q6" s="2"/>
      <c r="R6" s="2"/>
      <c r="S6" s="2"/>
      <c r="T6" s="2"/>
      <c r="U6" s="2"/>
      <c r="V6" s="2"/>
      <c r="W6" s="2"/>
      <c r="X6" s="2"/>
      <c r="Y6" s="2"/>
      <c r="Z6" s="2"/>
      <c r="AA6" s="2"/>
      <c r="AB6" s="2"/>
      <c r="AC6" s="2"/>
      <c r="AD6" s="2"/>
      <c r="AE6" s="2"/>
      <c r="AF6" s="2"/>
      <c r="AG6" s="2"/>
      <c r="AH6" s="2"/>
    </row>
    <row r="7" spans="2:34" ht="13.5" customHeight="1">
      <c r="B7" s="441" t="s">
        <v>436</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170"/>
    </row>
    <row r="8" spans="2:34"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170"/>
    </row>
    <row r="10" spans="2:52" ht="13.5">
      <c r="B10" s="6" t="s">
        <v>437</v>
      </c>
      <c r="AZ10" s="6" t="s">
        <v>197</v>
      </c>
    </row>
    <row r="11" ht="13.5">
      <c r="AZ11" s="6" t="s">
        <v>198</v>
      </c>
    </row>
    <row r="12" spans="2:34" ht="90" customHeight="1">
      <c r="B12" s="485" t="s">
        <v>1</v>
      </c>
      <c r="C12" s="485"/>
      <c r="D12" s="486" t="s">
        <v>438</v>
      </c>
      <c r="E12" s="486"/>
      <c r="F12" s="486"/>
      <c r="G12" s="486"/>
      <c r="H12" s="486"/>
      <c r="I12" s="486"/>
      <c r="J12" s="486"/>
      <c r="K12" s="486"/>
      <c r="L12" s="486"/>
      <c r="M12" s="486"/>
      <c r="N12" s="486"/>
      <c r="O12" s="486"/>
      <c r="P12" s="486"/>
      <c r="Q12" s="486"/>
      <c r="R12" s="486"/>
      <c r="S12" s="486"/>
      <c r="T12" s="486"/>
      <c r="U12" s="486"/>
      <c r="V12" s="486"/>
      <c r="W12" s="486"/>
      <c r="X12" s="535"/>
      <c r="Y12" s="535"/>
      <c r="Z12" s="535"/>
      <c r="AA12" s="535"/>
      <c r="AB12" s="535"/>
      <c r="AC12" s="535"/>
      <c r="AD12" s="535"/>
      <c r="AE12" s="502" t="s">
        <v>360</v>
      </c>
      <c r="AF12" s="502"/>
      <c r="AG12" s="502"/>
      <c r="AH12" s="171"/>
    </row>
    <row r="13" spans="2:33" ht="40.5" customHeight="1">
      <c r="B13" s="482" t="s">
        <v>116</v>
      </c>
      <c r="C13" s="482"/>
      <c r="D13" s="482"/>
      <c r="E13" s="482"/>
      <c r="F13" s="482"/>
      <c r="G13" s="482"/>
      <c r="H13" s="482"/>
      <c r="I13" s="482"/>
      <c r="J13" s="482"/>
      <c r="K13" s="482"/>
      <c r="L13" s="482"/>
      <c r="M13" s="482"/>
      <c r="N13" s="482"/>
      <c r="O13" s="482"/>
      <c r="P13" s="482"/>
      <c r="Q13" s="482"/>
      <c r="R13" s="482"/>
      <c r="S13" s="482"/>
      <c r="T13" s="482"/>
      <c r="U13" s="482"/>
      <c r="V13" s="482"/>
      <c r="W13" s="482"/>
      <c r="X13" s="483" t="str">
        <f>IF(X12&gt;365,"エラー（実回数で入力して下さい）",IF(X12&gt;=3,"算定可","算定不可"))</f>
        <v>算定不可</v>
      </c>
      <c r="Y13" s="483"/>
      <c r="Z13" s="483"/>
      <c r="AA13" s="483"/>
      <c r="AB13" s="483"/>
      <c r="AC13" s="483"/>
      <c r="AD13" s="483"/>
      <c r="AE13" s="483"/>
      <c r="AF13" s="483"/>
      <c r="AG13" s="483"/>
    </row>
    <row r="14" spans="2:33" ht="40.5" customHeight="1">
      <c r="B14" s="484" t="s">
        <v>146</v>
      </c>
      <c r="C14" s="484"/>
      <c r="D14" s="484"/>
      <c r="E14" s="484"/>
      <c r="F14" s="484"/>
      <c r="G14" s="484"/>
      <c r="H14" s="484"/>
      <c r="I14" s="484"/>
      <c r="J14" s="484"/>
      <c r="K14" s="484"/>
      <c r="L14" s="484"/>
      <c r="M14" s="484"/>
      <c r="N14" s="484"/>
      <c r="O14" s="484"/>
      <c r="P14" s="484"/>
      <c r="Q14" s="484"/>
      <c r="R14" s="484"/>
      <c r="S14" s="484"/>
      <c r="T14" s="484"/>
      <c r="U14" s="484"/>
      <c r="V14" s="484"/>
      <c r="W14" s="484"/>
      <c r="X14" s="148"/>
      <c r="Y14" s="149"/>
      <c r="Z14" s="149"/>
      <c r="AA14" s="149"/>
      <c r="AB14" s="149"/>
      <c r="AC14" s="149">
        <f>IF('施設区分'!Q13&gt;=70,IF(X12&gt;=3,2,0),IF(X12&gt;=3,4,0))</f>
        <v>0</v>
      </c>
      <c r="AD14" s="149"/>
      <c r="AE14" s="149"/>
      <c r="AF14" s="149"/>
      <c r="AG14" s="150"/>
    </row>
    <row r="16" ht="13.5">
      <c r="B16" s="6" t="s">
        <v>5</v>
      </c>
    </row>
    <row r="17" spans="3:5" ht="13.5">
      <c r="C17" s="1" t="s">
        <v>6</v>
      </c>
      <c r="E17" s="6" t="s">
        <v>361</v>
      </c>
    </row>
    <row r="19" spans="2:34" ht="30" customHeight="1">
      <c r="B19" s="18" t="s">
        <v>235</v>
      </c>
      <c r="C19" s="19"/>
      <c r="D19" s="19"/>
      <c r="E19" s="19"/>
      <c r="F19" s="19"/>
      <c r="G19" s="19"/>
      <c r="H19" s="19"/>
      <c r="I19" s="19"/>
      <c r="J19" s="19"/>
      <c r="K19" s="19"/>
      <c r="L19" s="19"/>
      <c r="M19" s="19"/>
      <c r="N19" s="19"/>
      <c r="O19" s="19"/>
      <c r="P19" s="19"/>
      <c r="Q19" s="19"/>
      <c r="R19" s="19"/>
      <c r="S19" s="19"/>
      <c r="T19" s="19"/>
      <c r="U19" s="19"/>
      <c r="V19" s="211"/>
      <c r="W19" s="211"/>
      <c r="X19" s="211"/>
      <c r="Y19" s="211"/>
      <c r="Z19" s="211"/>
      <c r="AA19" s="211"/>
      <c r="AB19" s="211"/>
      <c r="AC19" s="211"/>
      <c r="AD19" s="211"/>
      <c r="AE19" s="211"/>
      <c r="AF19" s="211"/>
      <c r="AG19" s="20"/>
      <c r="AH19" s="17"/>
    </row>
    <row r="20" spans="2:34" ht="30" customHeight="1">
      <c r="B20" s="325"/>
      <c r="C20" s="23" t="s">
        <v>439</v>
      </c>
      <c r="D20" s="22"/>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214"/>
      <c r="AG20" s="24"/>
      <c r="AH20" s="17"/>
    </row>
    <row r="28" spans="25:26" ht="13.5">
      <c r="Y28" s="15" t="s">
        <v>195</v>
      </c>
      <c r="Z28" s="15" t="s">
        <v>196</v>
      </c>
    </row>
    <row r="29" spans="25:26" ht="13.5">
      <c r="Y29" s="15" t="s">
        <v>197</v>
      </c>
      <c r="Z29" s="15" t="s">
        <v>198</v>
      </c>
    </row>
  </sheetData>
  <sheetProtection password="CC3D" sheet="1"/>
  <mergeCells count="9">
    <mergeCell ref="B13:W13"/>
    <mergeCell ref="X13:AG13"/>
    <mergeCell ref="B14:W14"/>
    <mergeCell ref="B2:M4"/>
    <mergeCell ref="B7:AG8"/>
    <mergeCell ref="B12:C12"/>
    <mergeCell ref="D12:W12"/>
    <mergeCell ref="X12:AD12"/>
    <mergeCell ref="AE12:AG12"/>
  </mergeCells>
  <printOptions/>
  <pageMargins left="0.7" right="0.7" top="0.75" bottom="0.75" header="0.5118055555555555" footer="0.5118055555555555"/>
  <pageSetup horizontalDpi="300" verticalDpi="300" orientation="portrait" paperSize="9" r:id="rId1"/>
</worksheet>
</file>

<file path=xl/worksheets/sheet37.xml><?xml version="1.0" encoding="utf-8"?>
<worksheet xmlns="http://schemas.openxmlformats.org/spreadsheetml/2006/main" xmlns:r="http://schemas.openxmlformats.org/officeDocument/2006/relationships">
  <dimension ref="A2:AA10"/>
  <sheetViews>
    <sheetView view="pageBreakPreview" zoomScale="85" zoomScaleSheetLayoutView="85" zoomScalePageLayoutView="0" workbookViewId="0" topLeftCell="A1">
      <selection activeCell="B6" sqref="B6:B7"/>
    </sheetView>
  </sheetViews>
  <sheetFormatPr defaultColWidth="9.00390625" defaultRowHeight="13.5"/>
  <cols>
    <col min="1" max="1" width="4.50390625" style="0" customWidth="1"/>
    <col min="2" max="2" width="40.50390625" style="0" customWidth="1"/>
    <col min="3" max="3" width="23.50390625" style="0" customWidth="1"/>
    <col min="4" max="4" width="22.75390625" style="0" customWidth="1"/>
    <col min="5" max="5" width="36.875" style="0" customWidth="1"/>
    <col min="6" max="6" width="19.75390625" style="0" customWidth="1"/>
    <col min="7" max="7" width="18.50390625" style="0" customWidth="1"/>
  </cols>
  <sheetData>
    <row r="2" spans="1:6" s="81" customFormat="1" ht="15.75">
      <c r="A2" s="131"/>
      <c r="B2" s="397" t="s">
        <v>440</v>
      </c>
      <c r="C2" s="132"/>
      <c r="D2" s="132"/>
      <c r="E2" s="132"/>
      <c r="F2" s="132"/>
    </row>
    <row r="3" spans="1:6" s="81" customFormat="1" ht="18" customHeight="1">
      <c r="A3" s="131"/>
      <c r="B3" s="28" t="s">
        <v>441</v>
      </c>
      <c r="C3" s="103"/>
      <c r="D3" s="103"/>
      <c r="E3" s="103"/>
      <c r="F3" s="103"/>
    </row>
    <row r="4" spans="1:7" s="81" customFormat="1" ht="24.75" customHeight="1">
      <c r="A4" s="326" t="s">
        <v>442</v>
      </c>
      <c r="B4" s="313"/>
      <c r="C4" s="313"/>
      <c r="D4" s="313"/>
      <c r="E4" s="313"/>
      <c r="F4" s="313"/>
      <c r="G4" s="313"/>
    </row>
    <row r="5" spans="1:7" s="81" customFormat="1" ht="24.75" customHeight="1">
      <c r="A5" s="327" t="s">
        <v>406</v>
      </c>
      <c r="B5" s="313"/>
      <c r="C5" s="313"/>
      <c r="D5" s="313"/>
      <c r="E5" s="313"/>
      <c r="F5" s="313"/>
      <c r="G5" s="313"/>
    </row>
    <row r="6" spans="1:27" s="27" customFormat="1" ht="27" customHeight="1">
      <c r="A6" s="556" t="s">
        <v>17</v>
      </c>
      <c r="B6" s="557" t="s">
        <v>377</v>
      </c>
      <c r="C6" s="557" t="s">
        <v>443</v>
      </c>
      <c r="D6" s="557" t="s">
        <v>444</v>
      </c>
      <c r="E6" s="576" t="s">
        <v>445</v>
      </c>
      <c r="F6" s="576"/>
      <c r="G6" s="576"/>
      <c r="Y6" s="32" t="s">
        <v>427</v>
      </c>
      <c r="AA6" s="32" t="s">
        <v>247</v>
      </c>
    </row>
    <row r="7" spans="1:27" s="27" customFormat="1" ht="25.5" customHeight="1">
      <c r="A7" s="556"/>
      <c r="B7" s="557"/>
      <c r="C7" s="557"/>
      <c r="D7" s="557"/>
      <c r="E7" s="328" t="s">
        <v>381</v>
      </c>
      <c r="F7" s="329" t="s">
        <v>446</v>
      </c>
      <c r="G7" s="330" t="s">
        <v>409</v>
      </c>
      <c r="Y7" s="32" t="s">
        <v>430</v>
      </c>
      <c r="AA7" s="32" t="s">
        <v>248</v>
      </c>
    </row>
    <row r="8" spans="1:25" s="336" customFormat="1" ht="135" customHeight="1">
      <c r="A8" s="331">
        <v>1</v>
      </c>
      <c r="B8" s="235"/>
      <c r="C8" s="332"/>
      <c r="D8" s="333"/>
      <c r="E8" s="334"/>
      <c r="F8" s="333"/>
      <c r="G8" s="335"/>
      <c r="Y8" s="337" t="s">
        <v>447</v>
      </c>
    </row>
    <row r="9" spans="1:25" ht="135" customHeight="1">
      <c r="A9" s="147">
        <v>2</v>
      </c>
      <c r="B9" s="241"/>
      <c r="C9" s="332"/>
      <c r="D9" s="320"/>
      <c r="E9" s="321"/>
      <c r="F9" s="333"/>
      <c r="G9" s="335"/>
      <c r="Y9" s="78" t="s">
        <v>432</v>
      </c>
    </row>
    <row r="10" spans="1:25" ht="135" customHeight="1">
      <c r="A10" s="263">
        <v>3</v>
      </c>
      <c r="B10" s="244"/>
      <c r="C10" s="338"/>
      <c r="D10" s="323"/>
      <c r="E10" s="324"/>
      <c r="F10" s="339"/>
      <c r="G10" s="340"/>
      <c r="Y10" s="78" t="s">
        <v>433</v>
      </c>
    </row>
  </sheetData>
  <sheetProtection selectLockedCells="1" selectUnlockedCells="1"/>
  <mergeCells count="5">
    <mergeCell ref="A6:A7"/>
    <mergeCell ref="B6:B7"/>
    <mergeCell ref="C6:C7"/>
    <mergeCell ref="D6:D7"/>
    <mergeCell ref="E6:G6"/>
  </mergeCells>
  <dataValidations count="1">
    <dataValidation type="list" allowBlank="1" showErrorMessage="1" sqref="G8:G10">
      <formula1>$AA$6:$AA$7</formula1>
      <formula2>0</formula2>
    </dataValidation>
  </dataValidations>
  <printOptions/>
  <pageMargins left="0.7" right="0.7" top="0.75" bottom="0.75" header="0.5118055555555555" footer="0.5118055555555555"/>
  <pageSetup horizontalDpi="300" verticalDpi="300" orientation="portrait" paperSize="9" scale="51" r:id="rId2"/>
  <drawing r:id="rId1"/>
</worksheet>
</file>

<file path=xl/worksheets/sheet38.xml><?xml version="1.0" encoding="utf-8"?>
<worksheet xmlns="http://schemas.openxmlformats.org/spreadsheetml/2006/main" xmlns:r="http://schemas.openxmlformats.org/officeDocument/2006/relationships">
  <dimension ref="B2:AZ29"/>
  <sheetViews>
    <sheetView view="pageBreakPreview" zoomScaleSheetLayoutView="100" zoomScalePageLayoutView="0" workbookViewId="0" topLeftCell="A1">
      <selection activeCell="B2" sqref="B2:M4"/>
    </sheetView>
  </sheetViews>
  <sheetFormatPr defaultColWidth="9.00390625" defaultRowHeight="13.5"/>
  <cols>
    <col min="1" max="22" width="2.50390625" style="1" customWidth="1"/>
    <col min="23" max="23" width="7.875" style="1" customWidth="1"/>
    <col min="24" max="28" width="2.50390625" style="1" customWidth="1"/>
    <col min="29" max="29" width="3.875" style="1" customWidth="1"/>
    <col min="30" max="35" width="2.50390625" style="1" customWidth="1"/>
    <col min="36" max="16384" width="9.00390625" style="1" customWidth="1"/>
  </cols>
  <sheetData>
    <row r="2" spans="2:34" ht="13.5" customHeight="1">
      <c r="B2" s="451" t="s">
        <v>535</v>
      </c>
      <c r="C2" s="440"/>
      <c r="D2" s="440"/>
      <c r="E2" s="440"/>
      <c r="F2" s="440"/>
      <c r="G2" s="440"/>
      <c r="H2" s="440"/>
      <c r="I2" s="440"/>
      <c r="J2" s="440"/>
      <c r="K2" s="440"/>
      <c r="L2" s="440"/>
      <c r="M2" s="440"/>
      <c r="P2" s="381" t="s">
        <v>183</v>
      </c>
      <c r="Q2" s="7"/>
      <c r="R2" s="7"/>
      <c r="S2" s="7"/>
      <c r="T2" s="7"/>
      <c r="U2" s="7"/>
      <c r="V2" s="7"/>
      <c r="W2" s="7"/>
      <c r="X2" s="7"/>
      <c r="Y2" s="7"/>
      <c r="Z2" s="7"/>
      <c r="AA2" s="7"/>
      <c r="AB2" s="7"/>
      <c r="AC2" s="7"/>
      <c r="AD2" s="7"/>
      <c r="AE2" s="7"/>
      <c r="AF2" s="7"/>
      <c r="AG2" s="7"/>
      <c r="AH2" s="8"/>
    </row>
    <row r="3" spans="2:34" ht="13.5" customHeight="1">
      <c r="B3" s="440"/>
      <c r="C3" s="440"/>
      <c r="D3" s="440"/>
      <c r="E3" s="440"/>
      <c r="F3" s="440"/>
      <c r="G3" s="440"/>
      <c r="H3" s="440"/>
      <c r="I3" s="440"/>
      <c r="J3" s="440"/>
      <c r="K3" s="440"/>
      <c r="L3" s="440"/>
      <c r="M3" s="440"/>
      <c r="P3" s="394" t="s">
        <v>448</v>
      </c>
      <c r="Q3" s="10"/>
      <c r="R3" s="10"/>
      <c r="S3" s="10"/>
      <c r="T3" s="10"/>
      <c r="U3" s="10"/>
      <c r="V3" s="10"/>
      <c r="W3" s="10"/>
      <c r="X3" s="10"/>
      <c r="Y3" s="10"/>
      <c r="Z3" s="10"/>
      <c r="AA3" s="10"/>
      <c r="AB3" s="10"/>
      <c r="AC3" s="10"/>
      <c r="AD3" s="10"/>
      <c r="AE3" s="10"/>
      <c r="AF3" s="10"/>
      <c r="AG3" s="10"/>
      <c r="AH3" s="11"/>
    </row>
    <row r="4" spans="2:34" ht="13.5" customHeight="1">
      <c r="B4" s="440"/>
      <c r="C4" s="440"/>
      <c r="D4" s="440"/>
      <c r="E4" s="440"/>
      <c r="F4" s="440"/>
      <c r="G4" s="440"/>
      <c r="H4" s="440"/>
      <c r="I4" s="440"/>
      <c r="J4" s="440"/>
      <c r="K4" s="440"/>
      <c r="L4" s="440"/>
      <c r="M4" s="440"/>
      <c r="P4" s="169"/>
      <c r="Q4" s="2"/>
      <c r="R4" s="2"/>
      <c r="S4" s="2"/>
      <c r="T4" s="2"/>
      <c r="U4" s="2"/>
      <c r="V4" s="2"/>
      <c r="W4" s="2"/>
      <c r="X4" s="2"/>
      <c r="Y4" s="2"/>
      <c r="Z4" s="2"/>
      <c r="AA4" s="2"/>
      <c r="AB4" s="2"/>
      <c r="AC4" s="2"/>
      <c r="AD4" s="2"/>
      <c r="AE4" s="2"/>
      <c r="AF4" s="2"/>
      <c r="AG4" s="2"/>
      <c r="AH4" s="2"/>
    </row>
    <row r="5" spans="16:34" ht="12.75">
      <c r="P5" s="169"/>
      <c r="Q5" s="2"/>
      <c r="R5" s="2"/>
      <c r="S5" s="2"/>
      <c r="T5" s="2"/>
      <c r="U5" s="2"/>
      <c r="V5" s="2"/>
      <c r="W5" s="2"/>
      <c r="X5" s="2"/>
      <c r="Y5" s="2"/>
      <c r="Z5" s="2"/>
      <c r="AA5" s="2"/>
      <c r="AB5" s="2"/>
      <c r="AC5" s="2"/>
      <c r="AD5" s="2"/>
      <c r="AE5" s="2"/>
      <c r="AF5" s="2"/>
      <c r="AG5" s="2"/>
      <c r="AH5" s="2"/>
    </row>
    <row r="6" spans="16:34" ht="12.75">
      <c r="P6" s="169"/>
      <c r="Q6" s="2"/>
      <c r="R6" s="2"/>
      <c r="S6" s="2"/>
      <c r="T6" s="2"/>
      <c r="U6" s="2"/>
      <c r="V6" s="2"/>
      <c r="W6" s="2"/>
      <c r="X6" s="2"/>
      <c r="Y6" s="2"/>
      <c r="Z6" s="2"/>
      <c r="AA6" s="2"/>
      <c r="AB6" s="2"/>
      <c r="AC6" s="2"/>
      <c r="AD6" s="2"/>
      <c r="AE6" s="2"/>
      <c r="AF6" s="2"/>
      <c r="AG6" s="2"/>
      <c r="AH6" s="2"/>
    </row>
    <row r="7" spans="2:34" ht="13.5" customHeight="1">
      <c r="B7" s="441" t="s">
        <v>83</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170"/>
    </row>
    <row r="8" spans="2:34"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170"/>
    </row>
    <row r="10" spans="2:52" ht="13.5">
      <c r="B10" s="6" t="s">
        <v>449</v>
      </c>
      <c r="AZ10" s="6" t="s">
        <v>197</v>
      </c>
    </row>
    <row r="11" ht="13.5">
      <c r="AZ11" s="6" t="s">
        <v>198</v>
      </c>
    </row>
    <row r="12" spans="2:34" ht="90" customHeight="1">
      <c r="B12" s="485" t="s">
        <v>1</v>
      </c>
      <c r="C12" s="485"/>
      <c r="D12" s="486" t="s">
        <v>450</v>
      </c>
      <c r="E12" s="486"/>
      <c r="F12" s="486"/>
      <c r="G12" s="486"/>
      <c r="H12" s="486"/>
      <c r="I12" s="486"/>
      <c r="J12" s="486"/>
      <c r="K12" s="486"/>
      <c r="L12" s="486"/>
      <c r="M12" s="486"/>
      <c r="N12" s="486"/>
      <c r="O12" s="486"/>
      <c r="P12" s="486"/>
      <c r="Q12" s="486"/>
      <c r="R12" s="486"/>
      <c r="S12" s="486"/>
      <c r="T12" s="486"/>
      <c r="U12" s="486"/>
      <c r="V12" s="486"/>
      <c r="W12" s="486"/>
      <c r="X12" s="535"/>
      <c r="Y12" s="535"/>
      <c r="Z12" s="535"/>
      <c r="AA12" s="535"/>
      <c r="AB12" s="535"/>
      <c r="AC12" s="535"/>
      <c r="AD12" s="535"/>
      <c r="AE12" s="502" t="s">
        <v>360</v>
      </c>
      <c r="AF12" s="502"/>
      <c r="AG12" s="502"/>
      <c r="AH12" s="171"/>
    </row>
    <row r="13" spans="2:33" ht="40.5" customHeight="1">
      <c r="B13" s="482" t="s">
        <v>116</v>
      </c>
      <c r="C13" s="482"/>
      <c r="D13" s="482"/>
      <c r="E13" s="482"/>
      <c r="F13" s="482"/>
      <c r="G13" s="482"/>
      <c r="H13" s="482"/>
      <c r="I13" s="482"/>
      <c r="J13" s="482"/>
      <c r="K13" s="482"/>
      <c r="L13" s="482"/>
      <c r="M13" s="482"/>
      <c r="N13" s="482"/>
      <c r="O13" s="482"/>
      <c r="P13" s="482"/>
      <c r="Q13" s="482"/>
      <c r="R13" s="482"/>
      <c r="S13" s="482"/>
      <c r="T13" s="482"/>
      <c r="U13" s="482"/>
      <c r="V13" s="482"/>
      <c r="W13" s="482"/>
      <c r="X13" s="483" t="str">
        <f>IF(X12&gt;365,"エラー（実回数で入力して下さい）",IF(X12&gt;=3,"算定可","算定不可"))</f>
        <v>算定不可</v>
      </c>
      <c r="Y13" s="483"/>
      <c r="Z13" s="483"/>
      <c r="AA13" s="483"/>
      <c r="AB13" s="483"/>
      <c r="AC13" s="483"/>
      <c r="AD13" s="483"/>
      <c r="AE13" s="483"/>
      <c r="AF13" s="483"/>
      <c r="AG13" s="483"/>
    </row>
    <row r="14" spans="2:33" ht="40.5" customHeight="1">
      <c r="B14" s="484" t="s">
        <v>146</v>
      </c>
      <c r="C14" s="484"/>
      <c r="D14" s="484"/>
      <c r="E14" s="484"/>
      <c r="F14" s="484"/>
      <c r="G14" s="484"/>
      <c r="H14" s="484"/>
      <c r="I14" s="484"/>
      <c r="J14" s="484"/>
      <c r="K14" s="484"/>
      <c r="L14" s="484"/>
      <c r="M14" s="484"/>
      <c r="N14" s="484"/>
      <c r="O14" s="484"/>
      <c r="P14" s="484"/>
      <c r="Q14" s="484"/>
      <c r="R14" s="484"/>
      <c r="S14" s="484"/>
      <c r="T14" s="484"/>
      <c r="U14" s="484"/>
      <c r="V14" s="484"/>
      <c r="W14" s="484"/>
      <c r="X14" s="148"/>
      <c r="Y14" s="149"/>
      <c r="Z14" s="149"/>
      <c r="AA14" s="149"/>
      <c r="AB14" s="149"/>
      <c r="AC14" s="149">
        <f>IF('施設区分'!Q13&gt;=70,IF(X12&gt;=3,5,0),IF(X12&gt;=3,10,0))</f>
        <v>0</v>
      </c>
      <c r="AD14" s="149"/>
      <c r="AE14" s="149"/>
      <c r="AF14" s="149"/>
      <c r="AG14" s="150"/>
    </row>
    <row r="16" ht="13.5">
      <c r="B16" s="6" t="s">
        <v>5</v>
      </c>
    </row>
    <row r="17" spans="3:5" ht="13.5">
      <c r="C17" s="1" t="s">
        <v>6</v>
      </c>
      <c r="E17" s="6" t="s">
        <v>361</v>
      </c>
    </row>
    <row r="19" spans="2:34" ht="30" customHeight="1">
      <c r="B19" s="18" t="s">
        <v>235</v>
      </c>
      <c r="C19" s="19"/>
      <c r="D19" s="19"/>
      <c r="E19" s="19"/>
      <c r="F19" s="19"/>
      <c r="G19" s="19"/>
      <c r="H19" s="19"/>
      <c r="I19" s="19"/>
      <c r="J19" s="19"/>
      <c r="K19" s="19"/>
      <c r="L19" s="19"/>
      <c r="M19" s="19"/>
      <c r="N19" s="19"/>
      <c r="O19" s="19"/>
      <c r="P19" s="19"/>
      <c r="Q19" s="19"/>
      <c r="R19" s="19"/>
      <c r="S19" s="19"/>
      <c r="T19" s="19"/>
      <c r="U19" s="19"/>
      <c r="V19" s="211"/>
      <c r="W19" s="211"/>
      <c r="X19" s="211"/>
      <c r="Y19" s="211"/>
      <c r="Z19" s="211"/>
      <c r="AA19" s="211"/>
      <c r="AB19" s="211"/>
      <c r="AC19" s="211"/>
      <c r="AD19" s="211"/>
      <c r="AE19" s="211"/>
      <c r="AF19" s="211"/>
      <c r="AG19" s="20"/>
      <c r="AH19" s="17"/>
    </row>
    <row r="20" spans="2:34" ht="30" customHeight="1">
      <c r="B20" s="325"/>
      <c r="C20" s="23" t="s">
        <v>451</v>
      </c>
      <c r="D20" s="22"/>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214"/>
      <c r="AG20" s="24"/>
      <c r="AH20" s="17"/>
    </row>
    <row r="28" spans="25:26" ht="13.5">
      <c r="Y28" s="15" t="s">
        <v>195</v>
      </c>
      <c r="Z28" s="15" t="s">
        <v>196</v>
      </c>
    </row>
    <row r="29" spans="25:26" ht="13.5">
      <c r="Y29" s="15" t="s">
        <v>197</v>
      </c>
      <c r="Z29" s="15" t="s">
        <v>198</v>
      </c>
    </row>
  </sheetData>
  <sheetProtection password="CC3D" sheet="1"/>
  <mergeCells count="9">
    <mergeCell ref="B13:W13"/>
    <mergeCell ref="X13:AG13"/>
    <mergeCell ref="B14:W14"/>
    <mergeCell ref="B2:M4"/>
    <mergeCell ref="B7:AG8"/>
    <mergeCell ref="B12:C12"/>
    <mergeCell ref="D12:W12"/>
    <mergeCell ref="X12:AD12"/>
    <mergeCell ref="AE12:AG12"/>
  </mergeCells>
  <printOptions/>
  <pageMargins left="0.7" right="0.7" top="0.75" bottom="0.75" header="0.5118055555555555" footer="0.5118055555555555"/>
  <pageSetup horizontalDpi="300" verticalDpi="300" orientation="portrait" paperSize="9" scale="97" r:id="rId1"/>
</worksheet>
</file>

<file path=xl/worksheets/sheet39.xml><?xml version="1.0" encoding="utf-8"?>
<worksheet xmlns="http://schemas.openxmlformats.org/spreadsheetml/2006/main" xmlns:r="http://schemas.openxmlformats.org/officeDocument/2006/relationships">
  <dimension ref="A2:D11"/>
  <sheetViews>
    <sheetView view="pageBreakPreview" zoomScale="60" zoomScalePageLayoutView="0" workbookViewId="0" topLeftCell="A1">
      <selection activeCell="J12" sqref="J12"/>
    </sheetView>
  </sheetViews>
  <sheetFormatPr defaultColWidth="9.00390625" defaultRowHeight="13.5"/>
  <cols>
    <col min="1" max="1" width="6.50390625" style="0" customWidth="1"/>
    <col min="2" max="2" width="29.50390625" style="0" customWidth="1"/>
    <col min="3" max="3" width="79.375" style="0" customWidth="1"/>
    <col min="4" max="4" width="22.75390625" style="0" customWidth="1"/>
  </cols>
  <sheetData>
    <row r="2" spans="1:2" s="231" customFormat="1" ht="30.75" customHeight="1">
      <c r="A2" s="246"/>
      <c r="B2" s="398" t="s">
        <v>536</v>
      </c>
    </row>
    <row r="3" spans="1:4" s="231" customFormat="1" ht="32.25" customHeight="1">
      <c r="A3" s="246"/>
      <c r="B3" s="247" t="s">
        <v>452</v>
      </c>
      <c r="C3" s="248"/>
      <c r="D3" s="248"/>
    </row>
    <row r="4" s="231" customFormat="1" ht="9" customHeight="1">
      <c r="A4" s="246"/>
    </row>
    <row r="5" spans="1:4" s="231" customFormat="1" ht="24.75" customHeight="1">
      <c r="A5" s="286" t="s">
        <v>453</v>
      </c>
      <c r="B5" s="286"/>
      <c r="C5" s="286"/>
      <c r="D5" s="286"/>
    </row>
    <row r="6" spans="1:4" s="287" customFormat="1" ht="39.75" customHeight="1">
      <c r="A6" s="556" t="s">
        <v>17</v>
      </c>
      <c r="B6" s="557" t="s">
        <v>365</v>
      </c>
      <c r="C6" s="557" t="s">
        <v>454</v>
      </c>
      <c r="D6" s="558" t="s">
        <v>367</v>
      </c>
    </row>
    <row r="7" spans="1:4" s="287" customFormat="1" ht="39.75" customHeight="1">
      <c r="A7" s="556"/>
      <c r="B7" s="557"/>
      <c r="C7" s="557"/>
      <c r="D7" s="558"/>
    </row>
    <row r="8" spans="1:4" ht="149.25" customHeight="1">
      <c r="A8" s="139">
        <v>1</v>
      </c>
      <c r="B8" s="288"/>
      <c r="C8" s="341"/>
      <c r="D8" s="289"/>
    </row>
    <row r="9" spans="1:4" ht="149.25" customHeight="1">
      <c r="A9" s="342">
        <v>2</v>
      </c>
      <c r="B9" s="343"/>
      <c r="C9" s="343"/>
      <c r="D9" s="344"/>
    </row>
    <row r="10" spans="1:4" ht="138" customHeight="1">
      <c r="A10" s="242">
        <v>3</v>
      </c>
      <c r="B10" s="290"/>
      <c r="C10" s="290"/>
      <c r="D10" s="291"/>
    </row>
    <row r="11" s="29" customFormat="1" ht="27" customHeight="1">
      <c r="B11" s="32" t="s">
        <v>368</v>
      </c>
    </row>
    <row r="12" ht="27" customHeight="1"/>
    <row r="13" ht="27" customHeight="1"/>
    <row r="14" ht="27" customHeight="1"/>
    <row r="15" ht="27" customHeight="1"/>
  </sheetData>
  <sheetProtection selectLockedCells="1" selectUnlockedCells="1"/>
  <mergeCells count="4">
    <mergeCell ref="A6:A7"/>
    <mergeCell ref="B6:B7"/>
    <mergeCell ref="C6:C7"/>
    <mergeCell ref="D6:D7"/>
  </mergeCells>
  <printOptions horizontalCentered="1"/>
  <pageMargins left="0.5118055555555555" right="0.5118055555555555" top="0.7479166666666667" bottom="0.7479166666666667" header="0.5118055555555555" footer="0.5118055555555555"/>
  <pageSetup horizontalDpi="300" verticalDpi="300" orientation="portrait" paperSize="9" scale="66" r:id="rId2"/>
  <drawing r:id="rId1"/>
</worksheet>
</file>

<file path=xl/worksheets/sheet4.xml><?xml version="1.0" encoding="utf-8"?>
<worksheet xmlns="http://schemas.openxmlformats.org/spreadsheetml/2006/main" xmlns:r="http://schemas.openxmlformats.org/officeDocument/2006/relationships">
  <dimension ref="A1:X44"/>
  <sheetViews>
    <sheetView view="pageBreakPreview" zoomScaleSheetLayoutView="100" zoomScalePageLayoutView="0" workbookViewId="0" topLeftCell="A1">
      <selection activeCell="L9" sqref="L9"/>
    </sheetView>
  </sheetViews>
  <sheetFormatPr defaultColWidth="9.00390625" defaultRowHeight="13.5"/>
  <cols>
    <col min="1" max="1" width="15.375" style="81" customWidth="1"/>
    <col min="2" max="2" width="23.50390625" style="81" customWidth="1"/>
    <col min="3" max="3" width="14.375" style="81" customWidth="1"/>
    <col min="4" max="4" width="14.50390625" style="81" customWidth="1"/>
    <col min="5" max="5" width="15.75390625" style="81" customWidth="1"/>
    <col min="6" max="6" width="13.25390625" style="81" customWidth="1"/>
    <col min="7" max="11" width="2.50390625" style="81" customWidth="1"/>
    <col min="12" max="16384" width="8.875" style="81" customWidth="1"/>
  </cols>
  <sheetData>
    <row r="1" ht="12.75">
      <c r="A1" s="376" t="s">
        <v>497</v>
      </c>
    </row>
    <row r="2" ht="13.5">
      <c r="A2" s="103" t="s">
        <v>125</v>
      </c>
    </row>
    <row r="4" spans="3:4" ht="18" customHeight="1">
      <c r="C4" s="456" t="s">
        <v>126</v>
      </c>
      <c r="D4" s="456"/>
    </row>
    <row r="5" spans="1:4" ht="18" customHeight="1">
      <c r="A5" s="457" t="s">
        <v>127</v>
      </c>
      <c r="B5" s="457"/>
      <c r="C5" s="458">
        <f>B42</f>
        <v>0</v>
      </c>
      <c r="D5" s="458"/>
    </row>
    <row r="6" spans="1:4" ht="19.5" customHeight="1">
      <c r="A6" s="459" t="s">
        <v>128</v>
      </c>
      <c r="B6" s="459"/>
      <c r="C6" s="460">
        <f>F42</f>
        <v>0</v>
      </c>
      <c r="D6" s="460"/>
    </row>
    <row r="8" ht="13.5">
      <c r="A8" s="104" t="s">
        <v>129</v>
      </c>
    </row>
    <row r="9" spans="1:6" ht="30" customHeight="1">
      <c r="A9" s="105" t="s">
        <v>130</v>
      </c>
      <c r="B9" s="106" t="s">
        <v>131</v>
      </c>
      <c r="C9" s="107" t="s">
        <v>132</v>
      </c>
      <c r="D9" s="108" t="s">
        <v>133</v>
      </c>
      <c r="E9" s="108" t="s">
        <v>134</v>
      </c>
      <c r="F9" s="109" t="s">
        <v>135</v>
      </c>
    </row>
    <row r="10" spans="1:6" ht="19.5" customHeight="1">
      <c r="A10" s="110"/>
      <c r="B10" s="111"/>
      <c r="C10" s="112"/>
      <c r="D10" s="113"/>
      <c r="E10" s="114"/>
      <c r="F10" s="115">
        <f aca="true" t="shared" si="0" ref="F10:F41">IF(B10&gt;1,"エラー",IF(AND(C10&lt;&gt;B10,C10&lt;&gt;""),"エラー",IF(AND(D10&lt;&gt;B10,D10&lt;&gt;""),"エラー",IF(AND(E10&lt;&gt;B10,E10&lt;&gt;""),"エラー",IF(B10=C10,ROUNDDOWN(C10,1),IF(B10=D10,ROUNDDOWN(D10,1),IF(B10=E10,ROUNDDOWN(E10,1),0)))))))</f>
        <v>0</v>
      </c>
    </row>
    <row r="11" spans="1:6" ht="19.5" customHeight="1">
      <c r="A11" s="110"/>
      <c r="B11" s="111"/>
      <c r="C11" s="116"/>
      <c r="D11" s="117"/>
      <c r="E11" s="118"/>
      <c r="F11" s="115">
        <f t="shared" si="0"/>
        <v>0</v>
      </c>
    </row>
    <row r="12" spans="1:6" ht="19.5" customHeight="1">
      <c r="A12" s="110"/>
      <c r="B12" s="119"/>
      <c r="C12" s="117"/>
      <c r="D12" s="117"/>
      <c r="E12" s="118"/>
      <c r="F12" s="115">
        <f t="shared" si="0"/>
        <v>0</v>
      </c>
    </row>
    <row r="13" spans="1:6" ht="19.5" customHeight="1">
      <c r="A13" s="110"/>
      <c r="B13" s="119"/>
      <c r="C13" s="116"/>
      <c r="D13" s="117"/>
      <c r="E13" s="118"/>
      <c r="F13" s="115">
        <f t="shared" si="0"/>
        <v>0</v>
      </c>
    </row>
    <row r="14" spans="1:6" ht="19.5" customHeight="1">
      <c r="A14" s="110"/>
      <c r="B14" s="111"/>
      <c r="C14" s="112"/>
      <c r="D14" s="113"/>
      <c r="E14" s="114"/>
      <c r="F14" s="115">
        <f t="shared" si="0"/>
        <v>0</v>
      </c>
    </row>
    <row r="15" spans="1:6" ht="19.5" customHeight="1">
      <c r="A15" s="110"/>
      <c r="B15" s="111"/>
      <c r="C15" s="116"/>
      <c r="D15" s="117"/>
      <c r="E15" s="118"/>
      <c r="F15" s="115">
        <f t="shared" si="0"/>
        <v>0</v>
      </c>
    </row>
    <row r="16" spans="1:6" ht="19.5" customHeight="1">
      <c r="A16" s="110"/>
      <c r="B16" s="119"/>
      <c r="C16" s="117"/>
      <c r="D16" s="117"/>
      <c r="E16" s="118"/>
      <c r="F16" s="115">
        <f t="shared" si="0"/>
        <v>0</v>
      </c>
    </row>
    <row r="17" spans="1:6" ht="19.5" customHeight="1">
      <c r="A17" s="110"/>
      <c r="B17" s="119"/>
      <c r="C17" s="116"/>
      <c r="D17" s="117"/>
      <c r="E17" s="118"/>
      <c r="F17" s="115">
        <f t="shared" si="0"/>
        <v>0</v>
      </c>
    </row>
    <row r="18" spans="1:24" ht="19.5" customHeight="1">
      <c r="A18" s="110"/>
      <c r="B18" s="119"/>
      <c r="C18" s="116"/>
      <c r="D18" s="117"/>
      <c r="E18" s="118"/>
      <c r="F18" s="115">
        <f t="shared" si="0"/>
        <v>0</v>
      </c>
      <c r="X18" s="81">
        <f>IF(Q18="週1日以上3日未満配置している",200000,IF(Q18="週3日以上7日未満配置している",400000,IF(Q18="週7日配置している",600000,0)))</f>
        <v>0</v>
      </c>
    </row>
    <row r="19" spans="1:6" ht="19.5" customHeight="1">
      <c r="A19" s="110"/>
      <c r="B19" s="119"/>
      <c r="C19" s="117"/>
      <c r="D19" s="117"/>
      <c r="E19" s="118"/>
      <c r="F19" s="115">
        <f t="shared" si="0"/>
        <v>0</v>
      </c>
    </row>
    <row r="20" spans="1:6" ht="19.5" customHeight="1">
      <c r="A20" s="110"/>
      <c r="B20" s="119"/>
      <c r="C20" s="117"/>
      <c r="D20" s="117"/>
      <c r="E20" s="118"/>
      <c r="F20" s="115">
        <f t="shared" si="0"/>
        <v>0</v>
      </c>
    </row>
    <row r="21" spans="1:6" ht="19.5" customHeight="1">
      <c r="A21" s="110"/>
      <c r="B21" s="119"/>
      <c r="C21" s="116"/>
      <c r="D21" s="117"/>
      <c r="E21" s="118"/>
      <c r="F21" s="115">
        <f t="shared" si="0"/>
        <v>0</v>
      </c>
    </row>
    <row r="22" spans="1:6" ht="19.5" customHeight="1">
      <c r="A22" s="110"/>
      <c r="B22" s="119"/>
      <c r="C22" s="117"/>
      <c r="D22" s="117"/>
      <c r="E22" s="118"/>
      <c r="F22" s="115">
        <f t="shared" si="0"/>
        <v>0</v>
      </c>
    </row>
    <row r="23" spans="1:6" ht="19.5" customHeight="1">
      <c r="A23" s="110"/>
      <c r="B23" s="119"/>
      <c r="C23" s="117"/>
      <c r="D23" s="117"/>
      <c r="E23" s="118"/>
      <c r="F23" s="115">
        <f t="shared" si="0"/>
        <v>0</v>
      </c>
    </row>
    <row r="24" spans="1:6" ht="19.5" customHeight="1">
      <c r="A24" s="110"/>
      <c r="B24" s="119"/>
      <c r="C24" s="117"/>
      <c r="D24" s="117"/>
      <c r="E24" s="118"/>
      <c r="F24" s="115">
        <f t="shared" si="0"/>
        <v>0</v>
      </c>
    </row>
    <row r="25" spans="1:6" ht="19.5" customHeight="1">
      <c r="A25" s="110"/>
      <c r="B25" s="119"/>
      <c r="C25" s="117"/>
      <c r="D25" s="117"/>
      <c r="E25" s="118"/>
      <c r="F25" s="115">
        <f t="shared" si="0"/>
        <v>0</v>
      </c>
    </row>
    <row r="26" spans="1:6" ht="19.5" customHeight="1">
      <c r="A26" s="110"/>
      <c r="B26" s="119"/>
      <c r="C26" s="117"/>
      <c r="D26" s="117"/>
      <c r="E26" s="118"/>
      <c r="F26" s="115">
        <f t="shared" si="0"/>
        <v>0</v>
      </c>
    </row>
    <row r="27" spans="1:6" ht="19.5" customHeight="1">
      <c r="A27" s="110"/>
      <c r="B27" s="119"/>
      <c r="C27" s="117"/>
      <c r="D27" s="117"/>
      <c r="E27" s="118"/>
      <c r="F27" s="115">
        <f t="shared" si="0"/>
        <v>0</v>
      </c>
    </row>
    <row r="28" spans="1:6" ht="19.5" customHeight="1">
      <c r="A28" s="110"/>
      <c r="B28" s="119"/>
      <c r="C28" s="117"/>
      <c r="D28" s="117"/>
      <c r="E28" s="118"/>
      <c r="F28" s="115">
        <f t="shared" si="0"/>
        <v>0</v>
      </c>
    </row>
    <row r="29" spans="1:6" ht="19.5" customHeight="1">
      <c r="A29" s="110"/>
      <c r="B29" s="119"/>
      <c r="C29" s="117"/>
      <c r="D29" s="117"/>
      <c r="E29" s="118"/>
      <c r="F29" s="115">
        <f t="shared" si="0"/>
        <v>0</v>
      </c>
    </row>
    <row r="30" spans="1:6" ht="19.5" customHeight="1">
      <c r="A30" s="110"/>
      <c r="B30" s="119"/>
      <c r="C30" s="117"/>
      <c r="D30" s="117"/>
      <c r="E30" s="118"/>
      <c r="F30" s="115">
        <f t="shared" si="0"/>
        <v>0</v>
      </c>
    </row>
    <row r="31" spans="1:6" ht="19.5" customHeight="1">
      <c r="A31" s="110"/>
      <c r="B31" s="119"/>
      <c r="C31" s="117"/>
      <c r="D31" s="117"/>
      <c r="E31" s="118"/>
      <c r="F31" s="115">
        <f t="shared" si="0"/>
        <v>0</v>
      </c>
    </row>
    <row r="32" spans="1:6" ht="19.5" customHeight="1">
      <c r="A32" s="110"/>
      <c r="B32" s="119"/>
      <c r="C32" s="117"/>
      <c r="D32" s="117"/>
      <c r="E32" s="118"/>
      <c r="F32" s="115">
        <f t="shared" si="0"/>
        <v>0</v>
      </c>
    </row>
    <row r="33" spans="1:6" ht="19.5" customHeight="1">
      <c r="A33" s="110"/>
      <c r="B33" s="119"/>
      <c r="C33" s="117"/>
      <c r="D33" s="117"/>
      <c r="E33" s="118"/>
      <c r="F33" s="115">
        <f t="shared" si="0"/>
        <v>0</v>
      </c>
    </row>
    <row r="34" spans="1:6" ht="19.5" customHeight="1">
      <c r="A34" s="110"/>
      <c r="B34" s="119"/>
      <c r="C34" s="117"/>
      <c r="D34" s="117"/>
      <c r="E34" s="118"/>
      <c r="F34" s="115">
        <f t="shared" si="0"/>
        <v>0</v>
      </c>
    </row>
    <row r="35" spans="1:6" ht="19.5" customHeight="1">
      <c r="A35" s="110"/>
      <c r="B35" s="119"/>
      <c r="C35" s="117"/>
      <c r="D35" s="117"/>
      <c r="E35" s="118"/>
      <c r="F35" s="115">
        <f t="shared" si="0"/>
        <v>0</v>
      </c>
    </row>
    <row r="36" spans="1:6" ht="19.5" customHeight="1">
      <c r="A36" s="110"/>
      <c r="B36" s="119"/>
      <c r="C36" s="117"/>
      <c r="D36" s="117"/>
      <c r="E36" s="118"/>
      <c r="F36" s="115">
        <f t="shared" si="0"/>
        <v>0</v>
      </c>
    </row>
    <row r="37" spans="1:6" ht="19.5" customHeight="1">
      <c r="A37" s="110"/>
      <c r="B37" s="119"/>
      <c r="C37" s="117"/>
      <c r="D37" s="117"/>
      <c r="E37" s="118"/>
      <c r="F37" s="115">
        <f t="shared" si="0"/>
        <v>0</v>
      </c>
    </row>
    <row r="38" spans="1:6" ht="19.5" customHeight="1">
      <c r="A38" s="110"/>
      <c r="B38" s="119"/>
      <c r="C38" s="117"/>
      <c r="D38" s="117"/>
      <c r="E38" s="118"/>
      <c r="F38" s="115">
        <f t="shared" si="0"/>
        <v>0</v>
      </c>
    </row>
    <row r="39" spans="1:6" ht="19.5" customHeight="1">
      <c r="A39" s="110"/>
      <c r="B39" s="119"/>
      <c r="C39" s="117"/>
      <c r="D39" s="117"/>
      <c r="E39" s="118"/>
      <c r="F39" s="115">
        <f t="shared" si="0"/>
        <v>0</v>
      </c>
    </row>
    <row r="40" spans="1:6" ht="19.5" customHeight="1">
      <c r="A40" s="110"/>
      <c r="B40" s="119"/>
      <c r="C40" s="117"/>
      <c r="D40" s="117"/>
      <c r="E40" s="118"/>
      <c r="F40" s="115">
        <f t="shared" si="0"/>
        <v>0</v>
      </c>
    </row>
    <row r="41" spans="1:6" ht="19.5" customHeight="1">
      <c r="A41" s="120"/>
      <c r="B41" s="121"/>
      <c r="C41" s="122"/>
      <c r="D41" s="122"/>
      <c r="E41" s="123"/>
      <c r="F41" s="124">
        <f t="shared" si="0"/>
        <v>0</v>
      </c>
    </row>
    <row r="42" spans="1:6" ht="24.75" customHeight="1" hidden="1">
      <c r="A42" s="125" t="s">
        <v>13</v>
      </c>
      <c r="B42" s="126">
        <f>ROUNDDOWN(SUM(B10:B41),1)</f>
        <v>0</v>
      </c>
      <c r="C42" s="127"/>
      <c r="D42" s="127"/>
      <c r="E42" s="127"/>
      <c r="F42" s="126">
        <f>ROUNDDOWN(SUM(F10:F41),1)</f>
        <v>0</v>
      </c>
    </row>
    <row r="43" ht="13.5" customHeight="1"/>
    <row r="44" spans="1:6" ht="30" customHeight="1">
      <c r="A44" s="461" t="s">
        <v>136</v>
      </c>
      <c r="B44" s="461"/>
      <c r="C44" s="461"/>
      <c r="D44" s="461"/>
      <c r="E44" s="461"/>
      <c r="F44" s="461"/>
    </row>
  </sheetData>
  <sheetProtection selectLockedCells="1" selectUnlockedCells="1"/>
  <mergeCells count="6">
    <mergeCell ref="C4:D4"/>
    <mergeCell ref="A5:B5"/>
    <mergeCell ref="C5:D5"/>
    <mergeCell ref="A6:B6"/>
    <mergeCell ref="C6:D6"/>
    <mergeCell ref="A44:F44"/>
  </mergeCells>
  <printOptions/>
  <pageMargins left="0.7" right="0.7" top="0.75" bottom="0.75" header="0.5118055555555555" footer="0.5118055555555555"/>
  <pageSetup horizontalDpi="300" verticalDpi="300" orientation="portrait" paperSize="9" scale="92" r:id="rId2"/>
  <drawing r:id="rId1"/>
</worksheet>
</file>

<file path=xl/worksheets/sheet40.xml><?xml version="1.0" encoding="utf-8"?>
<worksheet xmlns="http://schemas.openxmlformats.org/spreadsheetml/2006/main" xmlns:r="http://schemas.openxmlformats.org/officeDocument/2006/relationships">
  <dimension ref="B2:AM22"/>
  <sheetViews>
    <sheetView view="pageBreakPreview" zoomScale="115" zoomScaleSheetLayoutView="115" zoomScalePageLayoutView="0" workbookViewId="0" topLeftCell="A1">
      <selection activeCell="X11" sqref="X11:AG11"/>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2" spans="2:13" ht="13.5" customHeight="1">
      <c r="B2" s="451" t="s">
        <v>537</v>
      </c>
      <c r="C2" s="440"/>
      <c r="D2" s="440"/>
      <c r="E2" s="440"/>
      <c r="F2" s="440"/>
      <c r="G2" s="440"/>
      <c r="H2" s="440"/>
      <c r="I2" s="440"/>
      <c r="J2" s="440"/>
      <c r="K2" s="440"/>
      <c r="L2" s="440"/>
      <c r="M2" s="440"/>
    </row>
    <row r="3" spans="2:33" ht="13.5" customHeight="1">
      <c r="B3" s="440"/>
      <c r="C3" s="440"/>
      <c r="D3" s="440"/>
      <c r="E3" s="440"/>
      <c r="F3" s="440"/>
      <c r="G3" s="440"/>
      <c r="H3" s="440"/>
      <c r="I3" s="440"/>
      <c r="J3" s="440"/>
      <c r="K3" s="440"/>
      <c r="L3" s="440"/>
      <c r="M3" s="440"/>
      <c r="R3" s="381" t="s">
        <v>183</v>
      </c>
      <c r="S3" s="7"/>
      <c r="T3" s="7"/>
      <c r="U3" s="7"/>
      <c r="V3" s="7"/>
      <c r="W3" s="7"/>
      <c r="X3" s="7"/>
      <c r="Y3" s="7"/>
      <c r="Z3" s="7"/>
      <c r="AA3" s="7"/>
      <c r="AB3" s="7"/>
      <c r="AC3" s="7"/>
      <c r="AD3" s="7"/>
      <c r="AE3" s="7"/>
      <c r="AF3" s="7"/>
      <c r="AG3" s="8"/>
    </row>
    <row r="4" spans="2:33" ht="13.5" customHeight="1">
      <c r="B4" s="440"/>
      <c r="C4" s="440"/>
      <c r="D4" s="440"/>
      <c r="E4" s="440"/>
      <c r="F4" s="440"/>
      <c r="G4" s="440"/>
      <c r="H4" s="440"/>
      <c r="I4" s="440"/>
      <c r="J4" s="440"/>
      <c r="K4" s="440"/>
      <c r="L4" s="440"/>
      <c r="M4" s="440"/>
      <c r="R4" s="396" t="s">
        <v>455</v>
      </c>
      <c r="S4" s="2"/>
      <c r="T4" s="2"/>
      <c r="U4" s="2"/>
      <c r="V4" s="2"/>
      <c r="W4" s="2"/>
      <c r="X4" s="2"/>
      <c r="Y4" s="2"/>
      <c r="Z4" s="2"/>
      <c r="AA4" s="2"/>
      <c r="AB4" s="2"/>
      <c r="AC4" s="10"/>
      <c r="AD4" s="10"/>
      <c r="AE4" s="10"/>
      <c r="AF4" s="10"/>
      <c r="AG4" s="11"/>
    </row>
    <row r="5" spans="22:32" ht="12.75">
      <c r="V5" s="221"/>
      <c r="W5" s="7"/>
      <c r="X5" s="7"/>
      <c r="Y5" s="7"/>
      <c r="Z5" s="7"/>
      <c r="AA5" s="7"/>
      <c r="AB5" s="7"/>
      <c r="AC5" s="2"/>
      <c r="AD5" s="2"/>
      <c r="AE5" s="2"/>
      <c r="AF5" s="2"/>
    </row>
    <row r="6" spans="2:33" ht="13.5" customHeight="1">
      <c r="B6" s="441" t="s">
        <v>86</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456</v>
      </c>
    </row>
    <row r="11" spans="2:37" ht="66" customHeight="1">
      <c r="B11" s="518" t="s">
        <v>457</v>
      </c>
      <c r="C11" s="518"/>
      <c r="D11" s="518"/>
      <c r="E11" s="518"/>
      <c r="F11" s="518"/>
      <c r="G11" s="518"/>
      <c r="H11" s="518"/>
      <c r="I11" s="518"/>
      <c r="J11" s="518"/>
      <c r="K11" s="518"/>
      <c r="L11" s="518"/>
      <c r="M11" s="518"/>
      <c r="N11" s="518"/>
      <c r="O11" s="518"/>
      <c r="P11" s="518"/>
      <c r="Q11" s="518"/>
      <c r="R11" s="518"/>
      <c r="S11" s="518"/>
      <c r="T11" s="518"/>
      <c r="U11" s="518"/>
      <c r="V11" s="518"/>
      <c r="W11" s="518"/>
      <c r="X11" s="500"/>
      <c r="Y11" s="500"/>
      <c r="Z11" s="500"/>
      <c r="AA11" s="500"/>
      <c r="AB11" s="500"/>
      <c r="AC11" s="500"/>
      <c r="AD11" s="500"/>
      <c r="AE11" s="500"/>
      <c r="AF11" s="500"/>
      <c r="AG11" s="500"/>
      <c r="AJ11" s="12"/>
      <c r="AK11" s="12"/>
    </row>
    <row r="12" spans="2:39" ht="40.5" customHeight="1">
      <c r="B12" s="482" t="s">
        <v>116</v>
      </c>
      <c r="C12" s="482"/>
      <c r="D12" s="482"/>
      <c r="E12" s="482"/>
      <c r="F12" s="482"/>
      <c r="G12" s="482"/>
      <c r="H12" s="482"/>
      <c r="I12" s="482"/>
      <c r="J12" s="482"/>
      <c r="K12" s="482"/>
      <c r="L12" s="482"/>
      <c r="M12" s="482"/>
      <c r="N12" s="482"/>
      <c r="O12" s="482"/>
      <c r="P12" s="482"/>
      <c r="Q12" s="482"/>
      <c r="R12" s="482"/>
      <c r="S12" s="482"/>
      <c r="T12" s="482"/>
      <c r="U12" s="482"/>
      <c r="V12" s="482"/>
      <c r="W12" s="482"/>
      <c r="X12" s="483" t="str">
        <f>IF(X11="強化している。","算定可","算定不可")</f>
        <v>算定不可</v>
      </c>
      <c r="Y12" s="483"/>
      <c r="Z12" s="483"/>
      <c r="AA12" s="483"/>
      <c r="AB12" s="483"/>
      <c r="AC12" s="483"/>
      <c r="AD12" s="483"/>
      <c r="AE12" s="483"/>
      <c r="AF12" s="483"/>
      <c r="AG12" s="483"/>
      <c r="AI12" s="12"/>
      <c r="AJ12" s="222" t="s">
        <v>458</v>
      </c>
      <c r="AK12" s="12"/>
      <c r="AL12" s="12"/>
      <c r="AM12" s="12"/>
    </row>
    <row r="13" spans="2:39" ht="40.5" customHeight="1">
      <c r="B13" s="484" t="s">
        <v>146</v>
      </c>
      <c r="C13" s="484"/>
      <c r="D13" s="484"/>
      <c r="E13" s="484"/>
      <c r="F13" s="484"/>
      <c r="G13" s="484"/>
      <c r="H13" s="484"/>
      <c r="I13" s="484"/>
      <c r="J13" s="484"/>
      <c r="K13" s="484"/>
      <c r="L13" s="484"/>
      <c r="M13" s="484"/>
      <c r="N13" s="484"/>
      <c r="O13" s="484"/>
      <c r="P13" s="484"/>
      <c r="Q13" s="484"/>
      <c r="R13" s="484"/>
      <c r="S13" s="484"/>
      <c r="T13" s="484"/>
      <c r="U13" s="484"/>
      <c r="V13" s="484"/>
      <c r="W13" s="484"/>
      <c r="X13" s="148"/>
      <c r="Y13" s="149"/>
      <c r="Z13" s="149"/>
      <c r="AA13" s="149"/>
      <c r="AB13" s="149"/>
      <c r="AC13" s="149">
        <f>IF('施設区分'!Q13&gt;=70,IF(X12="算定可",5,0),IF(X12="算定可",10,0))</f>
        <v>0</v>
      </c>
      <c r="AD13" s="149"/>
      <c r="AE13" s="149"/>
      <c r="AF13" s="149"/>
      <c r="AG13" s="150"/>
      <c r="AI13" s="12"/>
      <c r="AJ13" s="222" t="s">
        <v>459</v>
      </c>
      <c r="AK13" s="12"/>
      <c r="AL13" s="12"/>
      <c r="AM13" s="12"/>
    </row>
    <row r="14" spans="36:37" ht="7.5" customHeight="1">
      <c r="AJ14" s="12"/>
      <c r="AK14" s="12"/>
    </row>
    <row r="15" spans="2:37" ht="13.5">
      <c r="B15" s="6" t="s">
        <v>5</v>
      </c>
      <c r="AJ15" s="12"/>
      <c r="AK15" s="12"/>
    </row>
    <row r="16" spans="3:37" ht="13.5">
      <c r="C16" s="1" t="s">
        <v>6</v>
      </c>
      <c r="E16" s="6" t="s">
        <v>7</v>
      </c>
      <c r="AJ16" s="12"/>
      <c r="AK16" s="12"/>
    </row>
    <row r="18" spans="5:27" ht="6.75" customHeight="1">
      <c r="E18" s="224"/>
      <c r="F18" s="81"/>
      <c r="G18" s="81"/>
      <c r="H18" s="81"/>
      <c r="I18" s="81"/>
      <c r="J18" s="81"/>
      <c r="K18" s="81"/>
      <c r="L18" s="81"/>
      <c r="M18" s="81"/>
      <c r="N18" s="81"/>
      <c r="O18" s="81"/>
      <c r="P18" s="81"/>
      <c r="Q18" s="81"/>
      <c r="R18" s="81"/>
      <c r="S18" s="81"/>
      <c r="T18" s="81"/>
      <c r="U18" s="81"/>
      <c r="V18" s="81"/>
      <c r="W18" s="81"/>
      <c r="X18" s="81"/>
      <c r="Y18" s="81"/>
      <c r="Z18" s="81"/>
      <c r="AA18" s="81"/>
    </row>
    <row r="20" spans="2:34" ht="30" customHeight="1">
      <c r="B20" s="18" t="s">
        <v>235</v>
      </c>
      <c r="C20" s="19"/>
      <c r="D20" s="19"/>
      <c r="E20" s="19"/>
      <c r="F20" s="19"/>
      <c r="G20" s="19"/>
      <c r="H20" s="19"/>
      <c r="I20" s="19"/>
      <c r="J20" s="19"/>
      <c r="K20" s="19"/>
      <c r="L20" s="19"/>
      <c r="M20" s="19"/>
      <c r="N20" s="19"/>
      <c r="O20" s="19"/>
      <c r="P20" s="19"/>
      <c r="Q20" s="19"/>
      <c r="R20" s="19"/>
      <c r="S20" s="19"/>
      <c r="T20" s="19"/>
      <c r="U20" s="19"/>
      <c r="V20" s="211"/>
      <c r="W20" s="211"/>
      <c r="X20" s="211"/>
      <c r="Y20" s="211"/>
      <c r="Z20" s="211"/>
      <c r="AA20" s="211"/>
      <c r="AB20" s="211"/>
      <c r="AC20" s="211"/>
      <c r="AD20" s="211"/>
      <c r="AE20" s="211"/>
      <c r="AF20" s="211"/>
      <c r="AG20" s="20"/>
      <c r="AH20" s="17"/>
    </row>
    <row r="21" spans="2:34" ht="30" customHeight="1">
      <c r="B21" s="212"/>
      <c r="C21" s="34" t="s">
        <v>9</v>
      </c>
      <c r="D21" s="33"/>
      <c r="E21" s="34" t="s">
        <v>460</v>
      </c>
      <c r="F21" s="33"/>
      <c r="G21" s="33"/>
      <c r="H21" s="33"/>
      <c r="I21" s="33"/>
      <c r="J21" s="33"/>
      <c r="K21" s="33"/>
      <c r="L21" s="33"/>
      <c r="M21" s="33"/>
      <c r="N21" s="33"/>
      <c r="O21" s="33"/>
      <c r="P21" s="33"/>
      <c r="Q21" s="33"/>
      <c r="R21" s="33"/>
      <c r="S21" s="33"/>
      <c r="T21" s="33"/>
      <c r="U21" s="33"/>
      <c r="V21" s="213"/>
      <c r="W21" s="213"/>
      <c r="X21" s="213"/>
      <c r="Y21" s="213"/>
      <c r="Z21" s="213"/>
      <c r="AA21" s="213"/>
      <c r="AB21" s="213"/>
      <c r="AC21" s="213"/>
      <c r="AD21" s="213"/>
      <c r="AE21" s="213"/>
      <c r="AF21" s="213"/>
      <c r="AG21" s="35"/>
      <c r="AH21" s="17"/>
    </row>
    <row r="22" spans="2:34" ht="30" customHeight="1">
      <c r="B22" s="21"/>
      <c r="C22" s="23" t="s">
        <v>9</v>
      </c>
      <c r="D22" s="22"/>
      <c r="E22" s="23" t="s">
        <v>461</v>
      </c>
      <c r="F22" s="22"/>
      <c r="G22" s="22"/>
      <c r="H22" s="22"/>
      <c r="I22" s="22"/>
      <c r="J22" s="22"/>
      <c r="K22" s="22"/>
      <c r="L22" s="22"/>
      <c r="M22" s="22"/>
      <c r="N22" s="22"/>
      <c r="O22" s="22"/>
      <c r="P22" s="22"/>
      <c r="Q22" s="22"/>
      <c r="R22" s="22"/>
      <c r="S22" s="22"/>
      <c r="T22" s="22"/>
      <c r="U22" s="22"/>
      <c r="V22" s="214"/>
      <c r="W22" s="214"/>
      <c r="X22" s="214"/>
      <c r="Y22" s="214"/>
      <c r="Z22" s="214"/>
      <c r="AA22" s="214"/>
      <c r="AB22" s="214"/>
      <c r="AC22" s="214"/>
      <c r="AD22" s="214"/>
      <c r="AE22" s="214"/>
      <c r="AF22" s="214"/>
      <c r="AG22" s="24"/>
      <c r="AH22" s="17"/>
    </row>
  </sheetData>
  <sheetProtection password="CC3D" sheet="1" selectLockedCells="1"/>
  <mergeCells count="7">
    <mergeCell ref="B13:W13"/>
    <mergeCell ref="B2:M4"/>
    <mergeCell ref="B6:AG7"/>
    <mergeCell ref="B11:W11"/>
    <mergeCell ref="X11:AG11"/>
    <mergeCell ref="B12:W12"/>
    <mergeCell ref="X12:AG12"/>
  </mergeCells>
  <dataValidations count="1">
    <dataValidation type="list" allowBlank="1" showErrorMessage="1" sqref="X11:AG11">
      <formula1>$AJ$12:$AJ$13</formula1>
      <formula2>0</formula2>
    </dataValidation>
  </dataValidations>
  <printOptions/>
  <pageMargins left="0.75" right="0.75" top="1" bottom="1" header="0.5118055555555555" footer="0.5118055555555555"/>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dimension ref="A2:W9"/>
  <sheetViews>
    <sheetView view="pageBreakPreview" zoomScaleSheetLayoutView="100" zoomScalePageLayoutView="0" workbookViewId="0" topLeftCell="A1">
      <selection activeCell="A5" sqref="A5:A6"/>
    </sheetView>
  </sheetViews>
  <sheetFormatPr defaultColWidth="9.00390625" defaultRowHeight="13.5"/>
  <cols>
    <col min="1" max="1" width="7.50390625" style="0" customWidth="1"/>
    <col min="2" max="2" width="63.375" style="0" customWidth="1"/>
    <col min="3" max="3" width="65.375" style="0" customWidth="1"/>
  </cols>
  <sheetData>
    <row r="2" spans="1:3" s="81" customFormat="1" ht="15.75">
      <c r="A2" s="131"/>
      <c r="B2" s="397" t="s">
        <v>462</v>
      </c>
      <c r="C2" s="132"/>
    </row>
    <row r="3" spans="1:3" s="81" customFormat="1" ht="18" customHeight="1">
      <c r="A3" s="131"/>
      <c r="B3" s="28" t="s">
        <v>463</v>
      </c>
      <c r="C3" s="103"/>
    </row>
    <row r="4" spans="1:3" s="81" customFormat="1" ht="24.75" customHeight="1">
      <c r="A4" s="326"/>
      <c r="B4" s="313" t="s">
        <v>464</v>
      </c>
      <c r="C4" s="313"/>
    </row>
    <row r="5" spans="1:23" s="27" customFormat="1" ht="27" customHeight="1">
      <c r="A5" s="556" t="s">
        <v>17</v>
      </c>
      <c r="B5" s="577" t="s">
        <v>465</v>
      </c>
      <c r="C5" s="577"/>
      <c r="U5" s="32" t="s">
        <v>427</v>
      </c>
      <c r="W5" s="32" t="s">
        <v>247</v>
      </c>
    </row>
    <row r="6" spans="1:23" s="27" customFormat="1" ht="25.5" customHeight="1">
      <c r="A6" s="556"/>
      <c r="B6" s="346" t="s">
        <v>466</v>
      </c>
      <c r="C6" s="347" t="s">
        <v>381</v>
      </c>
      <c r="U6" s="32" t="s">
        <v>430</v>
      </c>
      <c r="W6" s="32" t="s">
        <v>248</v>
      </c>
    </row>
    <row r="7" spans="1:21" s="336" customFormat="1" ht="135" customHeight="1">
      <c r="A7" s="331">
        <v>1</v>
      </c>
      <c r="B7" s="348"/>
      <c r="C7" s="349"/>
      <c r="U7" s="337" t="s">
        <v>447</v>
      </c>
    </row>
    <row r="8" spans="1:21" ht="135" customHeight="1">
      <c r="A8" s="147">
        <v>2</v>
      </c>
      <c r="B8" s="350"/>
      <c r="C8" s="351"/>
      <c r="U8" s="78" t="s">
        <v>432</v>
      </c>
    </row>
    <row r="9" spans="1:21" ht="135" customHeight="1">
      <c r="A9" s="263">
        <v>3</v>
      </c>
      <c r="B9" s="352"/>
      <c r="C9" s="353"/>
      <c r="U9" s="78" t="s">
        <v>433</v>
      </c>
    </row>
  </sheetData>
  <sheetProtection selectLockedCells="1" selectUnlockedCells="1"/>
  <mergeCells count="2">
    <mergeCell ref="A5:A6"/>
    <mergeCell ref="B5:C5"/>
  </mergeCells>
  <printOptions horizontalCentered="1"/>
  <pageMargins left="0.31527777777777777" right="0.31527777777777777" top="0.7479166666666667" bottom="0.7479166666666667" header="0.5118055555555555" footer="0.5118055555555555"/>
  <pageSetup horizontalDpi="300" verticalDpi="300" orientation="portrait" paperSize="9" scale="70" r:id="rId2"/>
  <drawing r:id="rId1"/>
</worksheet>
</file>

<file path=xl/worksheets/sheet42.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5.00390625" style="1" customWidth="1"/>
    <col min="30" max="32" width="2.50390625" style="1" customWidth="1"/>
    <col min="33" max="33" width="2.625" style="1" customWidth="1"/>
    <col min="34" max="34" width="2.50390625" style="1" customWidth="1"/>
    <col min="35" max="35" width="9.00390625" style="1" customWidth="1"/>
    <col min="36" max="36" width="27.50390625" style="1" customWidth="1"/>
    <col min="37" max="16384" width="9.00390625" style="1" customWidth="1"/>
  </cols>
  <sheetData>
    <row r="2" spans="2:13" ht="13.5" customHeight="1">
      <c r="B2" s="451" t="s">
        <v>538</v>
      </c>
      <c r="C2" s="440"/>
      <c r="D2" s="440"/>
      <c r="E2" s="440"/>
      <c r="F2" s="440"/>
      <c r="G2" s="440"/>
      <c r="H2" s="440"/>
      <c r="I2" s="440"/>
      <c r="J2" s="440"/>
      <c r="K2" s="440"/>
      <c r="L2" s="440"/>
      <c r="M2" s="440"/>
    </row>
    <row r="3" spans="2:33" ht="13.5" customHeight="1">
      <c r="B3" s="440"/>
      <c r="C3" s="440"/>
      <c r="D3" s="440"/>
      <c r="E3" s="440"/>
      <c r="F3" s="440"/>
      <c r="G3" s="440"/>
      <c r="H3" s="440"/>
      <c r="I3" s="440"/>
      <c r="J3" s="440"/>
      <c r="K3" s="440"/>
      <c r="L3" s="440"/>
      <c r="M3" s="440"/>
      <c r="R3" s="381" t="s">
        <v>183</v>
      </c>
      <c r="S3" s="7"/>
      <c r="T3" s="7"/>
      <c r="U3" s="7"/>
      <c r="V3" s="7"/>
      <c r="W3" s="7"/>
      <c r="X3" s="7"/>
      <c r="Y3" s="7"/>
      <c r="Z3" s="7"/>
      <c r="AA3" s="7"/>
      <c r="AB3" s="7"/>
      <c r="AC3" s="7"/>
      <c r="AD3" s="7"/>
      <c r="AE3" s="7"/>
      <c r="AF3" s="7"/>
      <c r="AG3" s="8"/>
    </row>
    <row r="4" spans="2:33" ht="13.5" customHeight="1">
      <c r="B4" s="440"/>
      <c r="C4" s="440"/>
      <c r="D4" s="440"/>
      <c r="E4" s="440"/>
      <c r="F4" s="440"/>
      <c r="G4" s="440"/>
      <c r="H4" s="440"/>
      <c r="I4" s="440"/>
      <c r="J4" s="440"/>
      <c r="K4" s="440"/>
      <c r="L4" s="440"/>
      <c r="M4" s="440"/>
      <c r="R4" s="396" t="s">
        <v>467</v>
      </c>
      <c r="S4" s="2"/>
      <c r="T4" s="2"/>
      <c r="U4" s="2"/>
      <c r="V4" s="2"/>
      <c r="W4" s="2"/>
      <c r="X4" s="2"/>
      <c r="Y4" s="2"/>
      <c r="Z4" s="2"/>
      <c r="AA4" s="2"/>
      <c r="AB4" s="2"/>
      <c r="AC4" s="10"/>
      <c r="AD4" s="10"/>
      <c r="AE4" s="10"/>
      <c r="AF4" s="10"/>
      <c r="AG4" s="11"/>
    </row>
    <row r="5" spans="22:32" ht="12.75">
      <c r="V5" s="221"/>
      <c r="W5" s="7"/>
      <c r="X5" s="7"/>
      <c r="Y5" s="7"/>
      <c r="Z5" s="7"/>
      <c r="AA5" s="7"/>
      <c r="AB5" s="7"/>
      <c r="AC5" s="2"/>
      <c r="AD5" s="2"/>
      <c r="AE5" s="2"/>
      <c r="AF5" s="2"/>
    </row>
    <row r="6" spans="2:33" ht="13.5" customHeight="1">
      <c r="B6" s="441" t="s">
        <v>89</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468</v>
      </c>
    </row>
    <row r="11" spans="2:37" ht="76.5" customHeight="1">
      <c r="B11" s="518" t="s">
        <v>469</v>
      </c>
      <c r="C11" s="518"/>
      <c r="D11" s="518"/>
      <c r="E11" s="518"/>
      <c r="F11" s="518"/>
      <c r="G11" s="518"/>
      <c r="H11" s="518"/>
      <c r="I11" s="518"/>
      <c r="J11" s="518"/>
      <c r="K11" s="518"/>
      <c r="L11" s="518"/>
      <c r="M11" s="518"/>
      <c r="N11" s="518"/>
      <c r="O11" s="518"/>
      <c r="P11" s="518"/>
      <c r="Q11" s="518"/>
      <c r="R11" s="518"/>
      <c r="S11" s="518"/>
      <c r="T11" s="518"/>
      <c r="U11" s="518"/>
      <c r="V11" s="518"/>
      <c r="W11" s="518"/>
      <c r="X11" s="527"/>
      <c r="Y11" s="527"/>
      <c r="Z11" s="527"/>
      <c r="AA11" s="527"/>
      <c r="AB11" s="527"/>
      <c r="AC11" s="527"/>
      <c r="AD11" s="527"/>
      <c r="AE11" s="527"/>
      <c r="AF11" s="527"/>
      <c r="AG11" s="527"/>
      <c r="AI11" s="12"/>
      <c r="AJ11" s="12"/>
      <c r="AK11" s="12"/>
    </row>
    <row r="12" spans="2:39" ht="40.5" customHeight="1">
      <c r="B12" s="482" t="s">
        <v>116</v>
      </c>
      <c r="C12" s="482"/>
      <c r="D12" s="482"/>
      <c r="E12" s="482"/>
      <c r="F12" s="482"/>
      <c r="G12" s="482"/>
      <c r="H12" s="482"/>
      <c r="I12" s="482"/>
      <c r="J12" s="482"/>
      <c r="K12" s="482"/>
      <c r="L12" s="482"/>
      <c r="M12" s="482"/>
      <c r="N12" s="482"/>
      <c r="O12" s="482"/>
      <c r="P12" s="482"/>
      <c r="Q12" s="482"/>
      <c r="R12" s="482"/>
      <c r="S12" s="482"/>
      <c r="T12" s="482"/>
      <c r="U12" s="482"/>
      <c r="V12" s="482"/>
      <c r="W12" s="482"/>
      <c r="X12" s="483" t="str">
        <f>IF(X11=AJ12,"算定可","算定不可")</f>
        <v>算定不可</v>
      </c>
      <c r="Y12" s="483"/>
      <c r="Z12" s="483"/>
      <c r="AA12" s="483"/>
      <c r="AB12" s="483"/>
      <c r="AC12" s="483"/>
      <c r="AD12" s="483"/>
      <c r="AE12" s="483"/>
      <c r="AF12" s="483"/>
      <c r="AG12" s="483"/>
      <c r="AI12" s="12"/>
      <c r="AJ12" s="354" t="s">
        <v>470</v>
      </c>
      <c r="AK12" s="12"/>
      <c r="AL12" s="12"/>
      <c r="AM12" s="12"/>
    </row>
    <row r="13" spans="2:39" ht="40.5" customHeight="1">
      <c r="B13" s="484" t="s">
        <v>146</v>
      </c>
      <c r="C13" s="484"/>
      <c r="D13" s="484"/>
      <c r="E13" s="484"/>
      <c r="F13" s="484"/>
      <c r="G13" s="484"/>
      <c r="H13" s="484"/>
      <c r="I13" s="484"/>
      <c r="J13" s="484"/>
      <c r="K13" s="484"/>
      <c r="L13" s="484"/>
      <c r="M13" s="484"/>
      <c r="N13" s="484"/>
      <c r="O13" s="484"/>
      <c r="P13" s="484"/>
      <c r="Q13" s="484"/>
      <c r="R13" s="484"/>
      <c r="S13" s="484"/>
      <c r="T13" s="484"/>
      <c r="U13" s="484"/>
      <c r="V13" s="484"/>
      <c r="W13" s="484"/>
      <c r="X13" s="148"/>
      <c r="Y13" s="149"/>
      <c r="Z13" s="149"/>
      <c r="AA13" s="149"/>
      <c r="AB13" s="149"/>
      <c r="AC13" s="355">
        <f>IF('施設区分'!Q13&gt;=70,IF(X12="算定可",5,0),IF(X12="算定可",10,0))</f>
        <v>0</v>
      </c>
      <c r="AD13" s="149"/>
      <c r="AE13" s="149"/>
      <c r="AF13" s="149"/>
      <c r="AG13" s="150"/>
      <c r="AI13" s="12"/>
      <c r="AJ13" s="222" t="s">
        <v>471</v>
      </c>
      <c r="AK13" s="12"/>
      <c r="AL13" s="12"/>
      <c r="AM13" s="12"/>
    </row>
    <row r="14" spans="35:37" ht="7.5" customHeight="1">
      <c r="AI14" s="12"/>
      <c r="AJ14" s="12"/>
      <c r="AK14" s="12"/>
    </row>
    <row r="15" spans="2:37" ht="13.5">
      <c r="B15" s="6" t="s">
        <v>5</v>
      </c>
      <c r="AI15" s="12"/>
      <c r="AJ15" s="12"/>
      <c r="AK15" s="12"/>
    </row>
    <row r="16" spans="3:37" ht="13.5">
      <c r="C16" s="1" t="s">
        <v>6</v>
      </c>
      <c r="E16" s="6" t="s">
        <v>7</v>
      </c>
      <c r="AI16" s="12"/>
      <c r="AJ16" s="12"/>
      <c r="AK16" s="12"/>
    </row>
    <row r="17" spans="35:37" ht="12.75">
      <c r="AI17" s="12"/>
      <c r="AJ17" s="12"/>
      <c r="AK17" s="12"/>
    </row>
    <row r="18" spans="5:27" ht="6.75" customHeight="1">
      <c r="E18" s="224"/>
      <c r="F18" s="81"/>
      <c r="G18" s="81"/>
      <c r="H18" s="81"/>
      <c r="I18" s="81"/>
      <c r="J18" s="81"/>
      <c r="K18" s="81"/>
      <c r="L18" s="81"/>
      <c r="M18" s="81"/>
      <c r="N18" s="81"/>
      <c r="O18" s="81"/>
      <c r="P18" s="81"/>
      <c r="Q18" s="81"/>
      <c r="R18" s="81"/>
      <c r="S18" s="81"/>
      <c r="T18" s="81"/>
      <c r="U18" s="81"/>
      <c r="V18" s="81"/>
      <c r="W18" s="81"/>
      <c r="X18" s="81"/>
      <c r="Y18" s="81"/>
      <c r="Z18" s="81"/>
      <c r="AA18" s="81"/>
    </row>
    <row r="20" spans="2:34" ht="30" customHeight="1">
      <c r="B20" s="18" t="s">
        <v>235</v>
      </c>
      <c r="C20" s="19"/>
      <c r="D20" s="19"/>
      <c r="E20" s="19"/>
      <c r="F20" s="19"/>
      <c r="G20" s="19"/>
      <c r="H20" s="19"/>
      <c r="I20" s="19"/>
      <c r="J20" s="19"/>
      <c r="K20" s="19"/>
      <c r="L20" s="19"/>
      <c r="M20" s="19"/>
      <c r="N20" s="19"/>
      <c r="O20" s="19"/>
      <c r="P20" s="19"/>
      <c r="Q20" s="19"/>
      <c r="R20" s="19"/>
      <c r="S20" s="19"/>
      <c r="T20" s="19"/>
      <c r="U20" s="19"/>
      <c r="V20" s="211"/>
      <c r="W20" s="211"/>
      <c r="X20" s="211"/>
      <c r="Y20" s="211"/>
      <c r="Z20" s="211"/>
      <c r="AA20" s="211"/>
      <c r="AB20" s="211"/>
      <c r="AC20" s="211"/>
      <c r="AD20" s="211"/>
      <c r="AE20" s="211"/>
      <c r="AF20" s="211"/>
      <c r="AG20" s="20"/>
      <c r="AH20" s="17"/>
    </row>
    <row r="21" spans="2:34" ht="30" customHeight="1">
      <c r="B21" s="212"/>
      <c r="C21" s="34" t="s">
        <v>9</v>
      </c>
      <c r="D21" s="33"/>
      <c r="E21" s="356" t="s">
        <v>472</v>
      </c>
      <c r="F21" s="33"/>
      <c r="G21" s="33"/>
      <c r="H21" s="33"/>
      <c r="I21" s="33"/>
      <c r="J21" s="33"/>
      <c r="K21" s="33"/>
      <c r="L21" s="33"/>
      <c r="M21" s="33"/>
      <c r="N21" s="33"/>
      <c r="O21" s="33"/>
      <c r="P21" s="33"/>
      <c r="Q21" s="33"/>
      <c r="R21" s="33"/>
      <c r="S21" s="33"/>
      <c r="T21" s="33"/>
      <c r="U21" s="33"/>
      <c r="V21" s="213"/>
      <c r="W21" s="213"/>
      <c r="X21" s="213"/>
      <c r="Y21" s="213"/>
      <c r="Z21" s="213"/>
      <c r="AA21" s="213"/>
      <c r="AB21" s="213"/>
      <c r="AC21" s="213"/>
      <c r="AD21" s="213"/>
      <c r="AE21" s="213"/>
      <c r="AF21" s="213"/>
      <c r="AG21" s="35"/>
      <c r="AH21" s="17"/>
    </row>
    <row r="22" spans="2:34" ht="30" customHeight="1">
      <c r="B22" s="21"/>
      <c r="C22" s="23" t="s">
        <v>9</v>
      </c>
      <c r="D22" s="22"/>
      <c r="E22" s="578" t="s">
        <v>473</v>
      </c>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17"/>
    </row>
  </sheetData>
  <sheetProtection password="CC3D" sheet="1" selectLockedCells="1"/>
  <mergeCells count="8">
    <mergeCell ref="B13:W13"/>
    <mergeCell ref="E22:AG22"/>
    <mergeCell ref="B2:M4"/>
    <mergeCell ref="B6:AG7"/>
    <mergeCell ref="B11:W11"/>
    <mergeCell ref="X11:AG11"/>
    <mergeCell ref="B12:W12"/>
    <mergeCell ref="X12:AG12"/>
  </mergeCells>
  <dataValidations count="1">
    <dataValidation type="list" allowBlank="1" showErrorMessage="1" sqref="X11:AG11">
      <formula1>$AJ$12:$AJ$13</formula1>
      <formula2>0</formula2>
    </dataValidation>
  </dataValidations>
  <printOptions/>
  <pageMargins left="0.75" right="0.75" top="1" bottom="1" header="0.5118055555555555" footer="0.5118055555555555"/>
  <pageSetup horizontalDpi="300" verticalDpi="300" orientation="portrait" paperSize="9" r:id="rId1"/>
</worksheet>
</file>

<file path=xl/worksheets/sheet43.xml><?xml version="1.0" encoding="utf-8"?>
<worksheet xmlns="http://schemas.openxmlformats.org/spreadsheetml/2006/main" xmlns:r="http://schemas.openxmlformats.org/officeDocument/2006/relationships">
  <dimension ref="A2:V19"/>
  <sheetViews>
    <sheetView view="pageBreakPreview" zoomScaleSheetLayoutView="100" zoomScalePageLayoutView="0" workbookViewId="0" topLeftCell="A1">
      <selection activeCell="F9" sqref="F9"/>
    </sheetView>
  </sheetViews>
  <sheetFormatPr defaultColWidth="9.00390625" defaultRowHeight="13.5"/>
  <cols>
    <col min="1" max="1" width="5.625" style="0" customWidth="1"/>
    <col min="2" max="2" width="100.125" style="0" customWidth="1"/>
  </cols>
  <sheetData>
    <row r="2" spans="1:2" s="81" customFormat="1" ht="15.75">
      <c r="A2" s="131"/>
      <c r="B2" s="397" t="s">
        <v>474</v>
      </c>
    </row>
    <row r="3" spans="1:2" s="81" customFormat="1" ht="18" customHeight="1">
      <c r="A3" s="131"/>
      <c r="B3" s="28" t="s">
        <v>475</v>
      </c>
    </row>
    <row r="4" spans="1:2" s="81" customFormat="1" ht="24.75" customHeight="1">
      <c r="A4" s="357" t="s">
        <v>476</v>
      </c>
      <c r="B4" s="313"/>
    </row>
    <row r="5" spans="1:2" s="81" customFormat="1" ht="24.75" customHeight="1">
      <c r="A5" s="326"/>
      <c r="B5" s="358" t="s">
        <v>477</v>
      </c>
    </row>
    <row r="6" spans="1:22" s="27" customFormat="1" ht="27" customHeight="1">
      <c r="A6" s="255" t="s">
        <v>17</v>
      </c>
      <c r="B6" s="345" t="s">
        <v>478</v>
      </c>
      <c r="T6" s="32" t="s">
        <v>427</v>
      </c>
      <c r="V6" s="32" t="s">
        <v>247</v>
      </c>
    </row>
    <row r="7" spans="1:20" s="336" customFormat="1" ht="69.75" customHeight="1">
      <c r="A7" s="331">
        <v>1</v>
      </c>
      <c r="B7" s="359"/>
      <c r="T7" s="337" t="s">
        <v>447</v>
      </c>
    </row>
    <row r="8" spans="1:2" s="336" customFormat="1" ht="69.75" customHeight="1">
      <c r="A8" s="331">
        <v>2</v>
      </c>
      <c r="B8" s="359"/>
    </row>
    <row r="9" spans="1:2" s="336" customFormat="1" ht="69.75" customHeight="1">
      <c r="A9" s="331">
        <v>3</v>
      </c>
      <c r="B9" s="359"/>
    </row>
    <row r="10" spans="1:2" s="336" customFormat="1" ht="69.75" customHeight="1">
      <c r="A10" s="331">
        <v>4</v>
      </c>
      <c r="B10" s="359"/>
    </row>
    <row r="11" spans="1:20" ht="69.75" customHeight="1">
      <c r="A11" s="263">
        <v>5</v>
      </c>
      <c r="B11" s="360"/>
      <c r="T11" s="78" t="s">
        <v>432</v>
      </c>
    </row>
    <row r="12" spans="1:2" ht="18" customHeight="1">
      <c r="A12" s="361"/>
      <c r="B12" s="362"/>
    </row>
    <row r="13" spans="1:2" ht="27" customHeight="1">
      <c r="A13" s="363"/>
      <c r="B13" s="364" t="s">
        <v>479</v>
      </c>
    </row>
    <row r="14" spans="1:22" s="27" customFormat="1" ht="27" customHeight="1">
      <c r="A14" s="255" t="s">
        <v>17</v>
      </c>
      <c r="B14" s="345" t="s">
        <v>478</v>
      </c>
      <c r="T14" s="32" t="s">
        <v>427</v>
      </c>
      <c r="V14" s="32" t="s">
        <v>247</v>
      </c>
    </row>
    <row r="15" spans="1:20" s="336" customFormat="1" ht="69.75" customHeight="1">
      <c r="A15" s="331">
        <v>1</v>
      </c>
      <c r="B15" s="349"/>
      <c r="T15" s="337" t="s">
        <v>447</v>
      </c>
    </row>
    <row r="16" spans="1:2" s="336" customFormat="1" ht="69.75" customHeight="1">
      <c r="A16" s="331">
        <v>2</v>
      </c>
      <c r="B16" s="349"/>
    </row>
    <row r="17" spans="1:2" s="336" customFormat="1" ht="69.75" customHeight="1">
      <c r="A17" s="331">
        <v>3</v>
      </c>
      <c r="B17" s="349"/>
    </row>
    <row r="18" spans="1:2" s="336" customFormat="1" ht="69.75" customHeight="1">
      <c r="A18" s="331">
        <v>4</v>
      </c>
      <c r="B18" s="359"/>
    </row>
    <row r="19" spans="1:20" ht="69.75" customHeight="1">
      <c r="A19" s="263">
        <v>5</v>
      </c>
      <c r="B19" s="360"/>
      <c r="T19" s="78" t="s">
        <v>432</v>
      </c>
    </row>
  </sheetData>
  <sheetProtection selectLockedCells="1" selectUnlockedCells="1"/>
  <printOptions horizontalCentered="1"/>
  <pageMargins left="0.5118110236220472" right="0.5118110236220472" top="0.7480314960629921" bottom="0.5511811023622047" header="0.5118110236220472" footer="0.5118110236220472"/>
  <pageSetup horizontalDpi="300" verticalDpi="300" orientation="portrait" paperSize="9" scale="87" r:id="rId2"/>
  <drawing r:id="rId1"/>
</worksheet>
</file>

<file path=xl/worksheets/sheet44.xml><?xml version="1.0" encoding="utf-8"?>
<worksheet xmlns="http://schemas.openxmlformats.org/spreadsheetml/2006/main" xmlns:r="http://schemas.openxmlformats.org/officeDocument/2006/relationships">
  <dimension ref="B2:AM22"/>
  <sheetViews>
    <sheetView view="pageBreakPreview" zoomScaleSheetLayoutView="100" zoomScalePageLayoutView="0" workbookViewId="0" topLeftCell="A1">
      <selection activeCell="X11" sqref="X11:AG11"/>
    </sheetView>
  </sheetViews>
  <sheetFormatPr defaultColWidth="9.00390625" defaultRowHeight="13.5"/>
  <cols>
    <col min="1" max="28" width="2.50390625" style="1" customWidth="1"/>
    <col min="29" max="29" width="4.25390625" style="1" customWidth="1"/>
    <col min="30" max="32" width="2.50390625" style="1" customWidth="1"/>
    <col min="33" max="33" width="2.625" style="1" customWidth="1"/>
    <col min="34" max="34" width="2.50390625" style="1" customWidth="1"/>
    <col min="35" max="16384" width="9.00390625" style="1" customWidth="1"/>
  </cols>
  <sheetData>
    <row r="2" spans="2:13" ht="13.5" customHeight="1">
      <c r="B2" s="451" t="s">
        <v>539</v>
      </c>
      <c r="C2" s="440"/>
      <c r="D2" s="440"/>
      <c r="E2" s="440"/>
      <c r="F2" s="440"/>
      <c r="G2" s="440"/>
      <c r="H2" s="440"/>
      <c r="I2" s="440"/>
      <c r="J2" s="440"/>
      <c r="K2" s="440"/>
      <c r="L2" s="440"/>
      <c r="M2" s="440"/>
    </row>
    <row r="3" spans="2:33" ht="13.5" customHeight="1">
      <c r="B3" s="440"/>
      <c r="C3" s="440"/>
      <c r="D3" s="440"/>
      <c r="E3" s="440"/>
      <c r="F3" s="440"/>
      <c r="G3" s="440"/>
      <c r="H3" s="440"/>
      <c r="I3" s="440"/>
      <c r="J3" s="440"/>
      <c r="K3" s="440"/>
      <c r="L3" s="440"/>
      <c r="M3" s="440"/>
      <c r="R3" s="381" t="s">
        <v>183</v>
      </c>
      <c r="S3" s="7"/>
      <c r="T3" s="7"/>
      <c r="U3" s="7"/>
      <c r="V3" s="7"/>
      <c r="W3" s="7"/>
      <c r="X3" s="7"/>
      <c r="Y3" s="7"/>
      <c r="Z3" s="7"/>
      <c r="AA3" s="7"/>
      <c r="AB3" s="7"/>
      <c r="AC3" s="7"/>
      <c r="AD3" s="7"/>
      <c r="AE3" s="7"/>
      <c r="AF3" s="7"/>
      <c r="AG3" s="8"/>
    </row>
    <row r="4" spans="2:33" ht="13.5" customHeight="1">
      <c r="B4" s="440"/>
      <c r="C4" s="440"/>
      <c r="D4" s="440"/>
      <c r="E4" s="440"/>
      <c r="F4" s="440"/>
      <c r="G4" s="440"/>
      <c r="H4" s="440"/>
      <c r="I4" s="440"/>
      <c r="J4" s="440"/>
      <c r="K4" s="440"/>
      <c r="L4" s="440"/>
      <c r="M4" s="440"/>
      <c r="R4" s="396" t="s">
        <v>480</v>
      </c>
      <c r="S4" s="2"/>
      <c r="T4" s="2"/>
      <c r="U4" s="2"/>
      <c r="V4" s="2"/>
      <c r="W4" s="2"/>
      <c r="X4" s="2"/>
      <c r="Y4" s="2"/>
      <c r="Z4" s="2"/>
      <c r="AA4" s="2"/>
      <c r="AB4" s="2"/>
      <c r="AC4" s="10"/>
      <c r="AD4" s="10"/>
      <c r="AE4" s="10"/>
      <c r="AF4" s="10"/>
      <c r="AG4" s="11"/>
    </row>
    <row r="5" spans="22:32" ht="12.75">
      <c r="V5" s="221"/>
      <c r="W5" s="7"/>
      <c r="X5" s="7"/>
      <c r="Y5" s="7"/>
      <c r="Z5" s="7"/>
      <c r="AA5" s="7"/>
      <c r="AB5" s="7"/>
      <c r="AC5" s="2"/>
      <c r="AD5" s="2"/>
      <c r="AE5" s="2"/>
      <c r="AF5" s="2"/>
    </row>
    <row r="6" spans="2:33" ht="13.5" customHeight="1">
      <c r="B6" s="441" t="s">
        <v>481</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482</v>
      </c>
    </row>
    <row r="11" spans="2:37" ht="66" customHeight="1">
      <c r="B11" s="518" t="s">
        <v>483</v>
      </c>
      <c r="C11" s="518"/>
      <c r="D11" s="518"/>
      <c r="E11" s="518"/>
      <c r="F11" s="518"/>
      <c r="G11" s="518"/>
      <c r="H11" s="518"/>
      <c r="I11" s="518"/>
      <c r="J11" s="518"/>
      <c r="K11" s="518"/>
      <c r="L11" s="518"/>
      <c r="M11" s="518"/>
      <c r="N11" s="518"/>
      <c r="O11" s="518"/>
      <c r="P11" s="518"/>
      <c r="Q11" s="518"/>
      <c r="R11" s="518"/>
      <c r="S11" s="518"/>
      <c r="T11" s="518"/>
      <c r="U11" s="518"/>
      <c r="V11" s="518"/>
      <c r="W11" s="518"/>
      <c r="X11" s="500"/>
      <c r="Y11" s="500"/>
      <c r="Z11" s="500"/>
      <c r="AA11" s="500"/>
      <c r="AB11" s="500"/>
      <c r="AC11" s="500"/>
      <c r="AD11" s="500"/>
      <c r="AE11" s="500"/>
      <c r="AF11" s="500"/>
      <c r="AG11" s="500"/>
      <c r="AI11" s="12"/>
      <c r="AJ11" s="12"/>
      <c r="AK11" s="12"/>
    </row>
    <row r="12" spans="2:39" ht="40.5" customHeight="1">
      <c r="B12" s="482" t="s">
        <v>116</v>
      </c>
      <c r="C12" s="482"/>
      <c r="D12" s="482"/>
      <c r="E12" s="482"/>
      <c r="F12" s="482"/>
      <c r="G12" s="482"/>
      <c r="H12" s="482"/>
      <c r="I12" s="482"/>
      <c r="J12" s="482"/>
      <c r="K12" s="482"/>
      <c r="L12" s="482"/>
      <c r="M12" s="482"/>
      <c r="N12" s="482"/>
      <c r="O12" s="482"/>
      <c r="P12" s="482"/>
      <c r="Q12" s="482"/>
      <c r="R12" s="482"/>
      <c r="S12" s="482"/>
      <c r="T12" s="482"/>
      <c r="U12" s="482"/>
      <c r="V12" s="482"/>
      <c r="W12" s="482"/>
      <c r="X12" s="483" t="str">
        <f>IF(X11="策定している。","算定可","算定不可")</f>
        <v>算定不可</v>
      </c>
      <c r="Y12" s="483"/>
      <c r="Z12" s="483"/>
      <c r="AA12" s="483"/>
      <c r="AB12" s="483"/>
      <c r="AC12" s="483"/>
      <c r="AD12" s="483"/>
      <c r="AE12" s="483"/>
      <c r="AF12" s="483"/>
      <c r="AG12" s="483"/>
      <c r="AI12" s="12"/>
      <c r="AJ12" s="222" t="s">
        <v>484</v>
      </c>
      <c r="AK12" s="12"/>
      <c r="AL12" s="12"/>
      <c r="AM12" s="12"/>
    </row>
    <row r="13" spans="2:39" ht="40.5" customHeight="1">
      <c r="B13" s="484" t="s">
        <v>146</v>
      </c>
      <c r="C13" s="484"/>
      <c r="D13" s="484"/>
      <c r="E13" s="484"/>
      <c r="F13" s="484"/>
      <c r="G13" s="484"/>
      <c r="H13" s="484"/>
      <c r="I13" s="484"/>
      <c r="J13" s="484"/>
      <c r="K13" s="484"/>
      <c r="L13" s="484"/>
      <c r="M13" s="484"/>
      <c r="N13" s="484"/>
      <c r="O13" s="484"/>
      <c r="P13" s="484"/>
      <c r="Q13" s="484"/>
      <c r="R13" s="484"/>
      <c r="S13" s="484"/>
      <c r="T13" s="484"/>
      <c r="U13" s="484"/>
      <c r="V13" s="484"/>
      <c r="W13" s="484"/>
      <c r="X13" s="148"/>
      <c r="Y13" s="149"/>
      <c r="Z13" s="149"/>
      <c r="AA13" s="149"/>
      <c r="AB13" s="149"/>
      <c r="AC13" s="149">
        <f>IF('施設区分'!Q13&gt;=70,IF(X12="算定可",3,0),IF(X12="算定可",3,0))</f>
        <v>0</v>
      </c>
      <c r="AD13" s="149"/>
      <c r="AE13" s="149"/>
      <c r="AF13" s="149"/>
      <c r="AG13" s="150"/>
      <c r="AI13" s="12"/>
      <c r="AJ13" s="223" t="s">
        <v>485</v>
      </c>
      <c r="AK13" s="12"/>
      <c r="AL13" s="12"/>
      <c r="AM13" s="12"/>
    </row>
    <row r="14" spans="35:37" ht="7.5" customHeight="1">
      <c r="AI14" s="12"/>
      <c r="AJ14" s="12"/>
      <c r="AK14" s="12"/>
    </row>
    <row r="15" spans="2:37" ht="13.5">
      <c r="B15" s="6" t="s">
        <v>5</v>
      </c>
      <c r="AI15" s="12"/>
      <c r="AJ15" s="12"/>
      <c r="AK15" s="12"/>
    </row>
    <row r="16" spans="3:37" ht="13.5">
      <c r="C16" s="1" t="s">
        <v>6</v>
      </c>
      <c r="E16" s="6" t="s">
        <v>7</v>
      </c>
      <c r="AI16" s="12"/>
      <c r="AJ16" s="12"/>
      <c r="AK16" s="12"/>
    </row>
    <row r="17" spans="35:37" ht="12.75">
      <c r="AI17" s="12"/>
      <c r="AJ17" s="12"/>
      <c r="AK17" s="12"/>
    </row>
    <row r="18" spans="5:37" ht="6.75" customHeight="1">
      <c r="E18" s="224"/>
      <c r="F18" s="81"/>
      <c r="G18" s="81"/>
      <c r="H18" s="81"/>
      <c r="I18" s="81"/>
      <c r="J18" s="81"/>
      <c r="K18" s="81"/>
      <c r="L18" s="81"/>
      <c r="M18" s="81"/>
      <c r="N18" s="81"/>
      <c r="O18" s="81"/>
      <c r="P18" s="81"/>
      <c r="Q18" s="81"/>
      <c r="R18" s="81"/>
      <c r="S18" s="81"/>
      <c r="T18" s="81"/>
      <c r="U18" s="81"/>
      <c r="V18" s="81"/>
      <c r="W18" s="81"/>
      <c r="X18" s="81"/>
      <c r="Y18" s="81"/>
      <c r="Z18" s="81"/>
      <c r="AA18" s="81"/>
      <c r="AI18" s="12"/>
      <c r="AJ18" s="12"/>
      <c r="AK18" s="12"/>
    </row>
    <row r="19" spans="35:37" ht="12.75">
      <c r="AI19" s="12"/>
      <c r="AJ19" s="12"/>
      <c r="AK19" s="12"/>
    </row>
    <row r="20" spans="2:34" ht="30" customHeight="1">
      <c r="B20" s="18" t="s">
        <v>235</v>
      </c>
      <c r="C20" s="19"/>
      <c r="D20" s="19"/>
      <c r="E20" s="19"/>
      <c r="F20" s="19"/>
      <c r="G20" s="19"/>
      <c r="H20" s="19"/>
      <c r="I20" s="19"/>
      <c r="J20" s="19"/>
      <c r="K20" s="19"/>
      <c r="L20" s="19"/>
      <c r="M20" s="19"/>
      <c r="N20" s="19"/>
      <c r="O20" s="19"/>
      <c r="P20" s="19"/>
      <c r="Q20" s="19"/>
      <c r="R20" s="19"/>
      <c r="S20" s="19"/>
      <c r="T20" s="19"/>
      <c r="U20" s="19"/>
      <c r="V20" s="211"/>
      <c r="W20" s="211"/>
      <c r="X20" s="211"/>
      <c r="Y20" s="211"/>
      <c r="Z20" s="211"/>
      <c r="AA20" s="211"/>
      <c r="AB20" s="211"/>
      <c r="AC20" s="211"/>
      <c r="AD20" s="211"/>
      <c r="AE20" s="211"/>
      <c r="AF20" s="211"/>
      <c r="AG20" s="20"/>
      <c r="AH20" s="17"/>
    </row>
    <row r="21" spans="2:34" ht="36" customHeight="1">
      <c r="B21" s="212"/>
      <c r="C21" s="34" t="s">
        <v>9</v>
      </c>
      <c r="D21" s="33"/>
      <c r="E21" s="579" t="s">
        <v>486</v>
      </c>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35"/>
      <c r="AH21" s="17"/>
    </row>
    <row r="22" spans="2:34" ht="8.25" customHeight="1">
      <c r="B22" s="21"/>
      <c r="C22" s="22"/>
      <c r="D22" s="22"/>
      <c r="E22" s="22"/>
      <c r="F22" s="22"/>
      <c r="G22" s="22"/>
      <c r="H22" s="22"/>
      <c r="I22" s="22"/>
      <c r="J22" s="22"/>
      <c r="K22" s="22"/>
      <c r="L22" s="22"/>
      <c r="M22" s="22"/>
      <c r="N22" s="22"/>
      <c r="O22" s="22"/>
      <c r="P22" s="22"/>
      <c r="Q22" s="22"/>
      <c r="R22" s="22"/>
      <c r="S22" s="22"/>
      <c r="T22" s="22"/>
      <c r="U22" s="22"/>
      <c r="V22" s="214"/>
      <c r="W22" s="214"/>
      <c r="X22" s="214"/>
      <c r="Y22" s="214"/>
      <c r="Z22" s="214"/>
      <c r="AA22" s="214"/>
      <c r="AB22" s="214"/>
      <c r="AC22" s="214"/>
      <c r="AD22" s="214"/>
      <c r="AE22" s="214"/>
      <c r="AF22" s="214"/>
      <c r="AG22" s="24"/>
      <c r="AH22" s="17"/>
    </row>
  </sheetData>
  <sheetProtection password="CC3D" sheet="1" selectLockedCells="1"/>
  <mergeCells count="8">
    <mergeCell ref="B13:W13"/>
    <mergeCell ref="E21:AF21"/>
    <mergeCell ref="B2:M4"/>
    <mergeCell ref="B6:AG7"/>
    <mergeCell ref="B11:W11"/>
    <mergeCell ref="X11:AG11"/>
    <mergeCell ref="B12:W12"/>
    <mergeCell ref="X12:AG12"/>
  </mergeCells>
  <dataValidations count="1">
    <dataValidation type="list" allowBlank="1" showErrorMessage="1" sqref="X11:AG11">
      <formula1>$AJ$12:$AJ$13</formula1>
      <formula2>0</formula2>
    </dataValidation>
  </dataValidations>
  <printOptions/>
  <pageMargins left="0.75" right="0.75" top="1" bottom="1" header="0.5118055555555555" footer="0.5118055555555555"/>
  <pageSetup horizontalDpi="300" verticalDpi="300" orientation="portrait" paperSize="9" r:id="rId1"/>
</worksheet>
</file>

<file path=xl/worksheets/sheet45.xml><?xml version="1.0" encoding="utf-8"?>
<worksheet xmlns="http://schemas.openxmlformats.org/spreadsheetml/2006/main" xmlns:r="http://schemas.openxmlformats.org/officeDocument/2006/relationships">
  <dimension ref="A2:Z9"/>
  <sheetViews>
    <sheetView view="pageBreakPreview" zoomScaleSheetLayoutView="100" zoomScalePageLayoutView="0" workbookViewId="0" topLeftCell="A1">
      <selection activeCell="A5" sqref="A5:A6"/>
    </sheetView>
  </sheetViews>
  <sheetFormatPr defaultColWidth="9.00390625" defaultRowHeight="13.5"/>
  <cols>
    <col min="1" max="1" width="7.50390625" style="0" customWidth="1"/>
    <col min="2" max="2" width="63.375" style="0" customWidth="1"/>
    <col min="3" max="3" width="65.375" style="0" customWidth="1"/>
  </cols>
  <sheetData>
    <row r="2" spans="1:3" s="81" customFormat="1" ht="15.75">
      <c r="A2" s="131"/>
      <c r="B2" s="397" t="s">
        <v>487</v>
      </c>
      <c r="C2" s="132"/>
    </row>
    <row r="3" spans="1:3" s="81" customFormat="1" ht="18" customHeight="1">
      <c r="A3" s="131"/>
      <c r="B3" s="28" t="s">
        <v>488</v>
      </c>
      <c r="C3" s="103"/>
    </row>
    <row r="4" spans="1:26" s="81" customFormat="1" ht="24.75" customHeight="1">
      <c r="A4" s="326"/>
      <c r="B4" s="313" t="s">
        <v>489</v>
      </c>
      <c r="C4" s="313"/>
      <c r="R4" s="222"/>
      <c r="S4" s="222"/>
      <c r="T4" s="222"/>
      <c r="U4" s="222"/>
      <c r="V4" s="222"/>
      <c r="W4" s="222"/>
      <c r="X4" s="222"/>
      <c r="Y4" s="222"/>
      <c r="Z4" s="222"/>
    </row>
    <row r="5" spans="1:26" s="27" customFormat="1" ht="27" customHeight="1">
      <c r="A5" s="556" t="s">
        <v>17</v>
      </c>
      <c r="B5" s="577" t="s">
        <v>490</v>
      </c>
      <c r="C5" s="577"/>
      <c r="R5" s="315"/>
      <c r="S5" s="315"/>
      <c r="T5" s="315"/>
      <c r="U5" s="316" t="s">
        <v>427</v>
      </c>
      <c r="V5" s="315"/>
      <c r="W5" s="316" t="s">
        <v>247</v>
      </c>
      <c r="X5" s="315"/>
      <c r="Y5" s="315"/>
      <c r="Z5" s="315"/>
    </row>
    <row r="6" spans="1:26" s="27" customFormat="1" ht="25.5" customHeight="1">
      <c r="A6" s="556"/>
      <c r="B6" s="346" t="s">
        <v>491</v>
      </c>
      <c r="C6" s="347" t="s">
        <v>492</v>
      </c>
      <c r="R6" s="315"/>
      <c r="S6" s="315"/>
      <c r="T6" s="315"/>
      <c r="U6" s="316" t="s">
        <v>430</v>
      </c>
      <c r="V6" s="315"/>
      <c r="W6" s="316" t="s">
        <v>248</v>
      </c>
      <c r="X6" s="315"/>
      <c r="Y6" s="315"/>
      <c r="Z6" s="315"/>
    </row>
    <row r="7" spans="1:26" s="336" customFormat="1" ht="229.5" customHeight="1">
      <c r="A7" s="331">
        <v>1</v>
      </c>
      <c r="B7" s="365"/>
      <c r="C7" s="366"/>
      <c r="R7" s="367"/>
      <c r="S7" s="367"/>
      <c r="T7" s="367"/>
      <c r="U7" s="368" t="s">
        <v>447</v>
      </c>
      <c r="V7" s="367"/>
      <c r="W7" s="367"/>
      <c r="X7" s="367"/>
      <c r="Y7" s="367"/>
      <c r="Z7" s="367"/>
    </row>
    <row r="8" spans="1:26" ht="229.5" customHeight="1">
      <c r="A8" s="147">
        <v>2</v>
      </c>
      <c r="B8" s="369"/>
      <c r="C8" s="370"/>
      <c r="R8" s="31"/>
      <c r="S8" s="31"/>
      <c r="T8" s="31"/>
      <c r="U8" s="31" t="s">
        <v>432</v>
      </c>
      <c r="V8" s="31"/>
      <c r="W8" s="31"/>
      <c r="X8" s="31"/>
      <c r="Y8" s="31"/>
      <c r="Z8" s="31"/>
    </row>
    <row r="9" spans="1:26" ht="229.5" customHeight="1">
      <c r="A9" s="263">
        <v>3</v>
      </c>
      <c r="B9" s="371"/>
      <c r="C9" s="372"/>
      <c r="R9" s="31"/>
      <c r="S9" s="31"/>
      <c r="T9" s="31"/>
      <c r="U9" s="31" t="s">
        <v>433</v>
      </c>
      <c r="V9" s="31"/>
      <c r="W9" s="31"/>
      <c r="X9" s="31"/>
      <c r="Y9" s="31"/>
      <c r="Z9" s="31"/>
    </row>
  </sheetData>
  <sheetProtection selectLockedCells="1" selectUnlockedCells="1"/>
  <mergeCells count="2">
    <mergeCell ref="A5:A6"/>
    <mergeCell ref="B5:C5"/>
  </mergeCells>
  <printOptions/>
  <pageMargins left="0.7083333333333334" right="0.7083333333333334" top="0.7479166666666667" bottom="0.7479166666666667" header="0.5118055555555555" footer="0.5118055555555555"/>
  <pageSetup horizontalDpi="300" verticalDpi="300" orientation="portrait" paperSize="9" scale="66" r:id="rId2"/>
  <drawing r:id="rId1"/>
</worksheet>
</file>

<file path=xl/worksheets/sheet5.xml><?xml version="1.0" encoding="utf-8"?>
<worksheet xmlns="http://schemas.openxmlformats.org/spreadsheetml/2006/main" xmlns:r="http://schemas.openxmlformats.org/officeDocument/2006/relationships">
  <dimension ref="B2:AH36"/>
  <sheetViews>
    <sheetView view="pageBreakPreview" zoomScaleSheetLayoutView="100" zoomScalePageLayoutView="0" workbookViewId="0" topLeftCell="A1">
      <selection activeCell="K12" sqref="K12:Q12"/>
    </sheetView>
  </sheetViews>
  <sheetFormatPr defaultColWidth="9.00390625" defaultRowHeight="13.5"/>
  <cols>
    <col min="1" max="33" width="2.50390625" style="1" customWidth="1"/>
    <col min="34" max="34" width="7.625" style="1" customWidth="1"/>
    <col min="35" max="35" width="4.125" style="1" customWidth="1"/>
    <col min="36" max="16384" width="9.00390625" style="1" customWidth="1"/>
  </cols>
  <sheetData>
    <row r="2" spans="2:12" ht="13.5" customHeight="1">
      <c r="B2" s="451" t="s">
        <v>500</v>
      </c>
      <c r="C2" s="440"/>
      <c r="D2" s="440"/>
      <c r="E2" s="440"/>
      <c r="F2" s="440"/>
      <c r="G2" s="440"/>
      <c r="H2" s="440"/>
      <c r="I2" s="440"/>
      <c r="J2" s="440"/>
      <c r="K2" s="440"/>
      <c r="L2" s="440"/>
    </row>
    <row r="3" spans="2:34" ht="19.5" customHeight="1">
      <c r="B3" s="440"/>
      <c r="C3" s="440"/>
      <c r="D3" s="440"/>
      <c r="E3" s="440"/>
      <c r="F3" s="440"/>
      <c r="G3" s="440"/>
      <c r="H3" s="440"/>
      <c r="I3" s="440"/>
      <c r="J3" s="440"/>
      <c r="K3" s="440"/>
      <c r="L3" s="440"/>
      <c r="P3" s="373" t="s">
        <v>498</v>
      </c>
      <c r="Q3" s="83"/>
      <c r="R3" s="83"/>
      <c r="S3" s="83"/>
      <c r="T3" s="83"/>
      <c r="U3" s="83"/>
      <c r="V3" s="83"/>
      <c r="W3" s="83"/>
      <c r="X3" s="83"/>
      <c r="Y3" s="83"/>
      <c r="Z3" s="83"/>
      <c r="AA3" s="83"/>
      <c r="AB3" s="83"/>
      <c r="AC3" s="83"/>
      <c r="AD3" s="83"/>
      <c r="AE3" s="7"/>
      <c r="AF3" s="7"/>
      <c r="AG3" s="7"/>
      <c r="AH3" s="8"/>
    </row>
    <row r="4" spans="2:34" ht="19.5" customHeight="1">
      <c r="B4" s="440"/>
      <c r="C4" s="440"/>
      <c r="D4" s="440"/>
      <c r="E4" s="440"/>
      <c r="F4" s="440"/>
      <c r="G4" s="440"/>
      <c r="H4" s="440"/>
      <c r="I4" s="440"/>
      <c r="J4" s="440"/>
      <c r="K4" s="440"/>
      <c r="L4" s="440"/>
      <c r="P4" s="374" t="s">
        <v>499</v>
      </c>
      <c r="Q4" s="85"/>
      <c r="R4" s="85"/>
      <c r="S4" s="85"/>
      <c r="T4" s="85"/>
      <c r="U4" s="85"/>
      <c r="V4" s="85"/>
      <c r="W4" s="85"/>
      <c r="X4" s="85"/>
      <c r="Y4" s="85"/>
      <c r="Z4" s="85"/>
      <c r="AA4" s="85"/>
      <c r="AB4" s="85"/>
      <c r="AC4" s="85"/>
      <c r="AD4" s="85"/>
      <c r="AE4" s="10"/>
      <c r="AF4" s="10"/>
      <c r="AG4" s="10"/>
      <c r="AH4" s="11"/>
    </row>
    <row r="6" spans="2:33" ht="13.5" customHeight="1">
      <c r="B6" s="441" t="s">
        <v>137</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138</v>
      </c>
    </row>
    <row r="10" ht="27.75" customHeight="1"/>
    <row r="11" spans="2:31" ht="40.5" customHeight="1">
      <c r="B11" s="453"/>
      <c r="C11" s="453"/>
      <c r="D11" s="453"/>
      <c r="E11" s="453"/>
      <c r="F11" s="453"/>
      <c r="G11" s="453"/>
      <c r="H11" s="453"/>
      <c r="I11" s="453"/>
      <c r="J11" s="453"/>
      <c r="K11" s="478" t="s">
        <v>139</v>
      </c>
      <c r="L11" s="478"/>
      <c r="M11" s="478"/>
      <c r="N11" s="478"/>
      <c r="O11" s="478"/>
      <c r="P11" s="478"/>
      <c r="Q11" s="478"/>
      <c r="R11" s="478" t="s">
        <v>140</v>
      </c>
      <c r="S11" s="478"/>
      <c r="T11" s="478"/>
      <c r="U11" s="478"/>
      <c r="V11" s="478"/>
      <c r="W11" s="478"/>
      <c r="X11" s="478"/>
      <c r="Y11" s="479" t="s">
        <v>13</v>
      </c>
      <c r="Z11" s="479"/>
      <c r="AA11" s="479"/>
      <c r="AB11" s="479"/>
      <c r="AC11" s="479"/>
      <c r="AD11" s="479"/>
      <c r="AE11" s="479"/>
    </row>
    <row r="12" spans="2:31" ht="40.5" customHeight="1">
      <c r="B12" s="474" t="s">
        <v>115</v>
      </c>
      <c r="C12" s="474"/>
      <c r="D12" s="474"/>
      <c r="E12" s="474"/>
      <c r="F12" s="474"/>
      <c r="G12" s="474"/>
      <c r="H12" s="474"/>
      <c r="I12" s="474"/>
      <c r="J12" s="474"/>
      <c r="K12" s="475"/>
      <c r="L12" s="475"/>
      <c r="M12" s="475"/>
      <c r="N12" s="475"/>
      <c r="O12" s="475"/>
      <c r="P12" s="475"/>
      <c r="Q12" s="475"/>
      <c r="R12" s="475"/>
      <c r="S12" s="475"/>
      <c r="T12" s="475"/>
      <c r="U12" s="475"/>
      <c r="V12" s="475"/>
      <c r="W12" s="475"/>
      <c r="X12" s="475"/>
      <c r="Y12" s="476">
        <f>'2-1別1'!C5</f>
        <v>0</v>
      </c>
      <c r="Z12" s="476"/>
      <c r="AA12" s="476"/>
      <c r="AB12" s="476"/>
      <c r="AC12" s="476"/>
      <c r="AD12" s="476"/>
      <c r="AE12" s="476"/>
    </row>
    <row r="13" spans="2:31" ht="40.5" customHeight="1">
      <c r="B13" s="474" t="s">
        <v>141</v>
      </c>
      <c r="C13" s="474"/>
      <c r="D13" s="474"/>
      <c r="E13" s="474"/>
      <c r="F13" s="474"/>
      <c r="G13" s="474"/>
      <c r="H13" s="474"/>
      <c r="I13" s="474"/>
      <c r="J13" s="474"/>
      <c r="K13" s="477">
        <f>'2-2別1'!D21</f>
        <v>0</v>
      </c>
      <c r="L13" s="477"/>
      <c r="M13" s="477"/>
      <c r="N13" s="477"/>
      <c r="O13" s="477"/>
      <c r="P13" s="477"/>
      <c r="Q13" s="477"/>
      <c r="R13" s="477">
        <f>'2-2別1'!D38</f>
        <v>0</v>
      </c>
      <c r="S13" s="477"/>
      <c r="T13" s="477"/>
      <c r="U13" s="477"/>
      <c r="V13" s="477"/>
      <c r="W13" s="477"/>
      <c r="X13" s="477"/>
      <c r="Y13" s="476">
        <f>SUM(K13:X13)</f>
        <v>0</v>
      </c>
      <c r="Z13" s="476"/>
      <c r="AA13" s="476"/>
      <c r="AB13" s="476"/>
      <c r="AC13" s="476"/>
      <c r="AD13" s="476"/>
      <c r="AE13" s="476"/>
    </row>
    <row r="14" spans="2:31" ht="40.5" customHeight="1">
      <c r="B14" s="467" t="s">
        <v>13</v>
      </c>
      <c r="C14" s="467"/>
      <c r="D14" s="467"/>
      <c r="E14" s="467"/>
      <c r="F14" s="467"/>
      <c r="G14" s="467"/>
      <c r="H14" s="467"/>
      <c r="I14" s="467"/>
      <c r="J14" s="467"/>
      <c r="K14" s="468"/>
      <c r="L14" s="468"/>
      <c r="M14" s="468"/>
      <c r="N14" s="468"/>
      <c r="O14" s="468"/>
      <c r="P14" s="468"/>
      <c r="Q14" s="468"/>
      <c r="R14" s="469"/>
      <c r="S14" s="469"/>
      <c r="T14" s="469"/>
      <c r="U14" s="469"/>
      <c r="V14" s="469"/>
      <c r="W14" s="469"/>
      <c r="X14" s="469"/>
      <c r="Y14" s="470">
        <f>SUM(Y12:AE13)</f>
        <v>0</v>
      </c>
      <c r="Z14" s="470"/>
      <c r="AA14" s="470"/>
      <c r="AB14" s="470"/>
      <c r="AC14" s="470"/>
      <c r="AD14" s="470"/>
      <c r="AE14" s="470"/>
    </row>
    <row r="16" ht="13.5">
      <c r="B16" s="6" t="s">
        <v>142</v>
      </c>
    </row>
    <row r="18" spans="2:31" ht="40.5" customHeight="1">
      <c r="B18" s="471" t="s">
        <v>143</v>
      </c>
      <c r="C18" s="471"/>
      <c r="D18" s="471"/>
      <c r="E18" s="471"/>
      <c r="F18" s="471"/>
      <c r="G18" s="471"/>
      <c r="H18" s="471"/>
      <c r="I18" s="471"/>
      <c r="J18" s="471"/>
      <c r="K18" s="472">
        <v>100</v>
      </c>
      <c r="L18" s="472"/>
      <c r="M18" s="472"/>
      <c r="N18" s="472"/>
      <c r="O18" s="472"/>
      <c r="P18" s="472"/>
      <c r="Q18" s="472"/>
      <c r="R18" s="472"/>
      <c r="S18" s="472"/>
      <c r="T18" s="472"/>
      <c r="U18" s="472"/>
      <c r="V18" s="472"/>
      <c r="W18" s="472"/>
      <c r="X18" s="472"/>
      <c r="Y18" s="472"/>
      <c r="Z18" s="472"/>
      <c r="AA18" s="473" t="s">
        <v>4</v>
      </c>
      <c r="AB18" s="473"/>
      <c r="AC18" s="473"/>
      <c r="AD18" s="473"/>
      <c r="AE18" s="473"/>
    </row>
    <row r="20" ht="13.5">
      <c r="B20" s="6" t="s">
        <v>144</v>
      </c>
    </row>
    <row r="22" spans="2:31" ht="40.5" customHeight="1">
      <c r="B22" s="462" t="s">
        <v>145</v>
      </c>
      <c r="C22" s="462"/>
      <c r="D22" s="462"/>
      <c r="E22" s="462"/>
      <c r="F22" s="462"/>
      <c r="G22" s="462"/>
      <c r="H22" s="462"/>
      <c r="I22" s="462"/>
      <c r="J22" s="462"/>
      <c r="K22" s="462"/>
      <c r="L22" s="462"/>
      <c r="M22" s="462"/>
      <c r="N22" s="462"/>
      <c r="O22" s="463">
        <f>IF(ISERROR(K18/Y14),0,ROUNDUP(K18/Y14,1))</f>
        <v>0</v>
      </c>
      <c r="P22" s="463"/>
      <c r="Q22" s="463"/>
      <c r="R22" s="463"/>
      <c r="S22" s="463"/>
      <c r="T22" s="463"/>
      <c r="U22" s="463"/>
      <c r="V22" s="463"/>
      <c r="W22" s="463"/>
      <c r="X22" s="463"/>
      <c r="Y22" s="463"/>
      <c r="Z22" s="463"/>
      <c r="AA22" s="464" t="s">
        <v>4</v>
      </c>
      <c r="AB22" s="464"/>
      <c r="AC22" s="464"/>
      <c r="AD22" s="464"/>
      <c r="AE22" s="464"/>
    </row>
    <row r="23" spans="2:31" ht="40.5" customHeight="1">
      <c r="B23" s="449" t="s">
        <v>116</v>
      </c>
      <c r="C23" s="449"/>
      <c r="D23" s="449"/>
      <c r="E23" s="449"/>
      <c r="F23" s="449"/>
      <c r="G23" s="449"/>
      <c r="H23" s="449"/>
      <c r="I23" s="449"/>
      <c r="J23" s="449"/>
      <c r="K23" s="449"/>
      <c r="L23" s="449"/>
      <c r="M23" s="449"/>
      <c r="N23" s="449"/>
      <c r="O23" s="465" t="str">
        <f>IF(O22=0,"算定不可",IF(O22&lt;=2,"算定可","算定不可"))</f>
        <v>算定不可</v>
      </c>
      <c r="P23" s="465"/>
      <c r="Q23" s="465"/>
      <c r="R23" s="465"/>
      <c r="S23" s="465"/>
      <c r="T23" s="465"/>
      <c r="U23" s="465"/>
      <c r="V23" s="465"/>
      <c r="W23" s="465"/>
      <c r="X23" s="465"/>
      <c r="Y23" s="465"/>
      <c r="Z23" s="465"/>
      <c r="AA23" s="465"/>
      <c r="AB23" s="465"/>
      <c r="AC23" s="465"/>
      <c r="AD23" s="465"/>
      <c r="AE23" s="465"/>
    </row>
    <row r="24" spans="2:31" ht="40.5" customHeight="1">
      <c r="B24" s="466" t="s">
        <v>146</v>
      </c>
      <c r="C24" s="466"/>
      <c r="D24" s="466"/>
      <c r="E24" s="466"/>
      <c r="F24" s="466"/>
      <c r="G24" s="466"/>
      <c r="H24" s="466"/>
      <c r="I24" s="466"/>
      <c r="J24" s="466"/>
      <c r="K24" s="466"/>
      <c r="L24" s="466"/>
      <c r="M24" s="466"/>
      <c r="N24" s="466"/>
      <c r="O24" s="128"/>
      <c r="P24" s="129"/>
      <c r="Q24" s="129"/>
      <c r="R24" s="129"/>
      <c r="S24" s="129"/>
      <c r="T24" s="129"/>
      <c r="U24" s="129"/>
      <c r="V24" s="129"/>
      <c r="W24" s="129">
        <f>IF(O23="算定可",5,0)</f>
        <v>0</v>
      </c>
      <c r="X24" s="129"/>
      <c r="Y24" s="129"/>
      <c r="Z24" s="129"/>
      <c r="AA24" s="129"/>
      <c r="AB24" s="129"/>
      <c r="AC24" s="129"/>
      <c r="AD24" s="129"/>
      <c r="AE24" s="130"/>
    </row>
    <row r="26" ht="13.5">
      <c r="B26" s="6" t="s">
        <v>147</v>
      </c>
    </row>
    <row r="27" spans="3:5" ht="13.5">
      <c r="C27" s="1" t="s">
        <v>6</v>
      </c>
      <c r="E27" s="6" t="s">
        <v>148</v>
      </c>
    </row>
    <row r="28" spans="3:5" ht="13.5">
      <c r="C28" s="1" t="s">
        <v>6</v>
      </c>
      <c r="E28" s="80" t="s">
        <v>149</v>
      </c>
    </row>
    <row r="29" ht="13.5">
      <c r="D29" s="6" t="s">
        <v>150</v>
      </c>
    </row>
    <row r="30" spans="3:5" ht="13.5">
      <c r="C30" s="1" t="s">
        <v>6</v>
      </c>
      <c r="E30" s="6" t="s">
        <v>151</v>
      </c>
    </row>
    <row r="31" ht="13.5">
      <c r="D31" s="6" t="s">
        <v>152</v>
      </c>
    </row>
    <row r="32" ht="13.5">
      <c r="D32" s="6" t="s">
        <v>153</v>
      </c>
    </row>
    <row r="33" ht="13.5">
      <c r="D33" s="6" t="s">
        <v>154</v>
      </c>
    </row>
    <row r="34" ht="13.5">
      <c r="D34" s="6" t="s">
        <v>155</v>
      </c>
    </row>
    <row r="35" ht="13.5">
      <c r="D35" s="6" t="s">
        <v>156</v>
      </c>
    </row>
    <row r="36" ht="13.5">
      <c r="D36" s="6" t="s">
        <v>157</v>
      </c>
    </row>
  </sheetData>
  <sheetProtection password="CC3D" sheet="1" selectLockedCells="1"/>
  <mergeCells count="27">
    <mergeCell ref="B2:L4"/>
    <mergeCell ref="B6:AG7"/>
    <mergeCell ref="B11:J11"/>
    <mergeCell ref="K11:Q11"/>
    <mergeCell ref="R11:X11"/>
    <mergeCell ref="Y11:AE11"/>
    <mergeCell ref="B12:J12"/>
    <mergeCell ref="K12:Q12"/>
    <mergeCell ref="R12:X12"/>
    <mergeCell ref="Y12:AE12"/>
    <mergeCell ref="B13:J13"/>
    <mergeCell ref="K13:Q13"/>
    <mergeCell ref="R13:X13"/>
    <mergeCell ref="Y13:AE13"/>
    <mergeCell ref="B14:J14"/>
    <mergeCell ref="K14:Q14"/>
    <mergeCell ref="R14:X14"/>
    <mergeCell ref="Y14:AE14"/>
    <mergeCell ref="B18:J18"/>
    <mergeCell ref="K18:Z18"/>
    <mergeCell ref="AA18:AE18"/>
    <mergeCell ref="B22:N22"/>
    <mergeCell ref="O22:Z22"/>
    <mergeCell ref="AA22:AE22"/>
    <mergeCell ref="B23:N23"/>
    <mergeCell ref="O23:AE23"/>
    <mergeCell ref="B24:N24"/>
  </mergeCells>
  <printOptions horizontalCentered="1"/>
  <pageMargins left="0.3541666666666667" right="0.3541666666666667" top="0.9840277777777777" bottom="0.984027777777777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W38"/>
  <sheetViews>
    <sheetView view="pageBreakPreview" zoomScaleSheetLayoutView="100" zoomScalePageLayoutView="0" workbookViewId="0" topLeftCell="A1">
      <selection activeCell="S11" sqref="S11"/>
    </sheetView>
  </sheetViews>
  <sheetFormatPr defaultColWidth="9.00390625" defaultRowHeight="13.5"/>
  <cols>
    <col min="1" max="1" width="4.50390625" style="131" customWidth="1"/>
    <col min="2" max="2" width="40.50390625" style="81" customWidth="1"/>
    <col min="3" max="3" width="16.125" style="81" customWidth="1"/>
    <col min="4" max="4" width="25.00390625" style="81" customWidth="1"/>
    <col min="5" max="9" width="2.50390625" style="81" customWidth="1"/>
    <col min="10" max="16384" width="8.875" style="81" customWidth="1"/>
  </cols>
  <sheetData>
    <row r="1" spans="2:3" ht="14.25">
      <c r="B1" s="377" t="s">
        <v>501</v>
      </c>
      <c r="C1" s="132"/>
    </row>
    <row r="2" spans="2:3" ht="17.25" customHeight="1">
      <c r="B2" s="103" t="s">
        <v>158</v>
      </c>
      <c r="C2" s="103"/>
    </row>
    <row r="3" spans="2:3" ht="17.25" customHeight="1">
      <c r="B3" s="103"/>
      <c r="C3" s="103"/>
    </row>
    <row r="4" spans="2:3" ht="22.5" customHeight="1">
      <c r="B4" s="480" t="s">
        <v>159</v>
      </c>
      <c r="C4" s="133" t="s">
        <v>13</v>
      </c>
    </row>
    <row r="5" spans="2:3" ht="24" customHeight="1">
      <c r="B5" s="480"/>
      <c r="C5" s="134">
        <f>D21+D38</f>
        <v>0</v>
      </c>
    </row>
    <row r="6" spans="2:3" ht="9.75" customHeight="1">
      <c r="B6" s="103"/>
      <c r="C6" s="103"/>
    </row>
    <row r="7" spans="2:3" ht="9.75" customHeight="1">
      <c r="B7" s="103"/>
      <c r="C7" s="103"/>
    </row>
    <row r="8" spans="2:23" ht="15" customHeight="1">
      <c r="B8" s="103"/>
      <c r="C8" s="103"/>
      <c r="J8" s="378"/>
      <c r="K8" s="378"/>
      <c r="L8" s="378"/>
      <c r="M8" s="378"/>
      <c r="N8" s="378"/>
      <c r="O8" s="378"/>
      <c r="P8" s="378"/>
      <c r="Q8" s="378"/>
      <c r="R8" s="378"/>
      <c r="S8" s="378"/>
      <c r="T8" s="378"/>
      <c r="U8" s="378"/>
      <c r="V8" s="378"/>
      <c r="W8" s="378"/>
    </row>
    <row r="9" spans="1:23" ht="17.25" customHeight="1">
      <c r="A9" s="135" t="s">
        <v>160</v>
      </c>
      <c r="B9" s="103"/>
      <c r="C9" s="103"/>
      <c r="J9" s="378"/>
      <c r="K9" s="378"/>
      <c r="L9" s="378"/>
      <c r="M9" s="378"/>
      <c r="N9" s="378"/>
      <c r="O9" s="378"/>
      <c r="P9" s="378"/>
      <c r="Q9" s="378"/>
      <c r="R9" s="378"/>
      <c r="S9" s="378"/>
      <c r="T9" s="378"/>
      <c r="U9" s="378"/>
      <c r="V9" s="378"/>
      <c r="W9" s="378"/>
    </row>
    <row r="10" spans="1:23" ht="39.75" customHeight="1">
      <c r="A10" s="136" t="s">
        <v>17</v>
      </c>
      <c r="B10" s="137" t="s">
        <v>130</v>
      </c>
      <c r="C10" s="137" t="s">
        <v>161</v>
      </c>
      <c r="D10" s="138" t="s">
        <v>162</v>
      </c>
      <c r="J10" s="378">
        <v>1</v>
      </c>
      <c r="K10" s="378"/>
      <c r="L10" s="378"/>
      <c r="M10" s="378"/>
      <c r="N10" s="378"/>
      <c r="O10" s="378"/>
      <c r="P10" s="378"/>
      <c r="Q10" s="378"/>
      <c r="R10" s="378"/>
      <c r="S10" s="378"/>
      <c r="T10" s="378"/>
      <c r="U10" s="378"/>
      <c r="V10" s="378"/>
      <c r="W10" s="378"/>
    </row>
    <row r="11" spans="1:23" s="26" customFormat="1" ht="24.75" customHeight="1">
      <c r="A11" s="139">
        <v>1</v>
      </c>
      <c r="B11" s="140"/>
      <c r="C11" s="141"/>
      <c r="D11" s="142"/>
      <c r="J11" s="379"/>
      <c r="K11" s="379"/>
      <c r="L11" s="379"/>
      <c r="M11" s="379"/>
      <c r="N11" s="379"/>
      <c r="O11" s="379"/>
      <c r="P11" s="379"/>
      <c r="Q11" s="379"/>
      <c r="R11" s="379"/>
      <c r="S11" s="379"/>
      <c r="T11" s="379"/>
      <c r="U11" s="379"/>
      <c r="V11" s="379"/>
      <c r="W11" s="379"/>
    </row>
    <row r="12" spans="1:23" s="26" customFormat="1" ht="24.75" customHeight="1">
      <c r="A12" s="143">
        <v>2</v>
      </c>
      <c r="B12" s="140"/>
      <c r="C12" s="141"/>
      <c r="D12" s="142"/>
      <c r="J12" s="379"/>
      <c r="K12" s="379"/>
      <c r="L12" s="380" t="s">
        <v>141</v>
      </c>
      <c r="M12" s="379"/>
      <c r="N12" s="379"/>
      <c r="O12" s="379"/>
      <c r="P12" s="379"/>
      <c r="Q12" s="379"/>
      <c r="R12" s="379"/>
      <c r="S12" s="379"/>
      <c r="T12" s="379"/>
      <c r="U12" s="379"/>
      <c r="V12" s="379"/>
      <c r="W12" s="379"/>
    </row>
    <row r="13" spans="1:23" s="26" customFormat="1" ht="24.75" customHeight="1">
      <c r="A13" s="143">
        <v>3</v>
      </c>
      <c r="B13" s="140"/>
      <c r="C13" s="141"/>
      <c r="D13" s="142"/>
      <c r="J13" s="379"/>
      <c r="K13" s="379"/>
      <c r="L13" s="379"/>
      <c r="M13" s="379"/>
      <c r="N13" s="379"/>
      <c r="O13" s="379"/>
      <c r="P13" s="379"/>
      <c r="Q13" s="379"/>
      <c r="R13" s="379"/>
      <c r="S13" s="379"/>
      <c r="T13" s="379"/>
      <c r="U13" s="379"/>
      <c r="V13" s="379"/>
      <c r="W13" s="379"/>
    </row>
    <row r="14" spans="1:23" s="26" customFormat="1" ht="24.75" customHeight="1">
      <c r="A14" s="143">
        <v>4</v>
      </c>
      <c r="B14" s="140"/>
      <c r="C14" s="141"/>
      <c r="D14" s="142"/>
      <c r="J14" s="379"/>
      <c r="K14" s="379"/>
      <c r="L14" s="379"/>
      <c r="M14" s="379"/>
      <c r="N14" s="379"/>
      <c r="O14" s="379"/>
      <c r="P14" s="379"/>
      <c r="Q14" s="379"/>
      <c r="R14" s="379"/>
      <c r="S14" s="379"/>
      <c r="T14" s="379"/>
      <c r="U14" s="379"/>
      <c r="V14" s="379"/>
      <c r="W14" s="379"/>
    </row>
    <row r="15" spans="1:23" s="26" customFormat="1" ht="24.75" customHeight="1">
      <c r="A15" s="143">
        <v>5</v>
      </c>
      <c r="B15" s="140"/>
      <c r="C15" s="141"/>
      <c r="D15" s="142"/>
      <c r="J15" s="379"/>
      <c r="K15" s="379"/>
      <c r="L15" s="379"/>
      <c r="M15" s="379"/>
      <c r="N15" s="379"/>
      <c r="O15" s="379"/>
      <c r="P15" s="379"/>
      <c r="Q15" s="379"/>
      <c r="R15" s="379"/>
      <c r="S15" s="379"/>
      <c r="T15" s="379"/>
      <c r="U15" s="379"/>
      <c r="V15" s="379"/>
      <c r="W15" s="379"/>
    </row>
    <row r="16" spans="1:23" s="26" customFormat="1" ht="24.75" customHeight="1">
      <c r="A16" s="143">
        <v>6</v>
      </c>
      <c r="B16" s="140"/>
      <c r="C16" s="141"/>
      <c r="D16" s="142"/>
      <c r="J16" s="379"/>
      <c r="K16" s="379"/>
      <c r="L16" s="379"/>
      <c r="M16" s="379"/>
      <c r="N16" s="379"/>
      <c r="O16" s="379"/>
      <c r="P16" s="379"/>
      <c r="Q16" s="379"/>
      <c r="R16" s="379"/>
      <c r="S16" s="379"/>
      <c r="T16" s="379"/>
      <c r="U16" s="379"/>
      <c r="V16" s="379"/>
      <c r="W16" s="379"/>
    </row>
    <row r="17" spans="1:23" s="26" customFormat="1" ht="24.75" customHeight="1">
      <c r="A17" s="143">
        <v>7</v>
      </c>
      <c r="B17" s="144"/>
      <c r="C17" s="141"/>
      <c r="D17" s="142"/>
      <c r="J17" s="379"/>
      <c r="K17" s="379"/>
      <c r="L17" s="379"/>
      <c r="M17" s="379"/>
      <c r="N17" s="379"/>
      <c r="O17" s="379"/>
      <c r="P17" s="379"/>
      <c r="Q17" s="379"/>
      <c r="R17" s="379"/>
      <c r="S17" s="379"/>
      <c r="T17" s="379"/>
      <c r="U17" s="379"/>
      <c r="V17" s="379"/>
      <c r="W17" s="379"/>
    </row>
    <row r="18" spans="1:23" s="26" customFormat="1" ht="24.75" customHeight="1">
      <c r="A18" s="143">
        <v>8</v>
      </c>
      <c r="B18" s="144"/>
      <c r="C18" s="141"/>
      <c r="D18" s="142"/>
      <c r="J18" s="379"/>
      <c r="K18" s="379"/>
      <c r="L18" s="379"/>
      <c r="M18" s="379"/>
      <c r="N18" s="379"/>
      <c r="O18" s="379"/>
      <c r="P18" s="379"/>
      <c r="Q18" s="379"/>
      <c r="R18" s="379"/>
      <c r="S18" s="379"/>
      <c r="T18" s="379"/>
      <c r="U18" s="379"/>
      <c r="V18" s="379">
        <f>IF(O18="週1日以上3日未満配置している",200000,IF(O18="週3日以上7日未満配置している",400000,IF(O18="週7日配置している",600000,0)))</f>
        <v>0</v>
      </c>
      <c r="W18" s="379"/>
    </row>
    <row r="19" spans="1:23" s="26" customFormat="1" ht="24.75" customHeight="1">
      <c r="A19" s="143">
        <v>9</v>
      </c>
      <c r="B19" s="144"/>
      <c r="C19" s="141"/>
      <c r="D19" s="142"/>
      <c r="J19" s="379"/>
      <c r="K19" s="379"/>
      <c r="L19" s="379"/>
      <c r="M19" s="379"/>
      <c r="N19" s="379"/>
      <c r="O19" s="379"/>
      <c r="P19" s="379"/>
      <c r="Q19" s="379"/>
      <c r="R19" s="379"/>
      <c r="S19" s="379"/>
      <c r="T19" s="379"/>
      <c r="U19" s="379"/>
      <c r="V19" s="379"/>
      <c r="W19" s="379"/>
    </row>
    <row r="20" spans="1:23" s="26" customFormat="1" ht="24.75" customHeight="1">
      <c r="A20" s="143">
        <v>10</v>
      </c>
      <c r="B20" s="144"/>
      <c r="C20" s="141"/>
      <c r="D20" s="142"/>
      <c r="J20" s="379"/>
      <c r="K20" s="379"/>
      <c r="L20" s="379"/>
      <c r="M20" s="379"/>
      <c r="N20" s="379"/>
      <c r="O20" s="379"/>
      <c r="P20" s="379"/>
      <c r="Q20" s="379"/>
      <c r="R20" s="379"/>
      <c r="S20" s="379"/>
      <c r="T20" s="379"/>
      <c r="U20" s="379"/>
      <c r="V20" s="379"/>
      <c r="W20" s="379"/>
    </row>
    <row r="21" spans="1:23" s="26" customFormat="1" ht="27.75" customHeight="1">
      <c r="A21" s="481" t="s">
        <v>13</v>
      </c>
      <c r="B21" s="481"/>
      <c r="C21" s="481"/>
      <c r="D21" s="145">
        <f>SUM(D11:D20)</f>
        <v>0</v>
      </c>
      <c r="J21" s="379"/>
      <c r="K21" s="379"/>
      <c r="L21" s="379"/>
      <c r="M21" s="379"/>
      <c r="N21" s="379"/>
      <c r="O21" s="379"/>
      <c r="P21" s="379"/>
      <c r="Q21" s="379"/>
      <c r="R21" s="379"/>
      <c r="S21" s="379"/>
      <c r="T21" s="379"/>
      <c r="U21" s="379"/>
      <c r="V21" s="379"/>
      <c r="W21" s="379"/>
    </row>
    <row r="22" spans="10:23" ht="5.25" customHeight="1">
      <c r="J22" s="378"/>
      <c r="K22" s="378"/>
      <c r="L22" s="378"/>
      <c r="M22" s="378"/>
      <c r="N22" s="378"/>
      <c r="O22" s="378"/>
      <c r="P22" s="378"/>
      <c r="Q22" s="378"/>
      <c r="R22" s="378"/>
      <c r="S22" s="378"/>
      <c r="T22" s="378"/>
      <c r="U22" s="378"/>
      <c r="V22" s="378"/>
      <c r="W22" s="378"/>
    </row>
    <row r="23" spans="2:23" ht="9.75" customHeight="1">
      <c r="B23" s="103"/>
      <c r="C23" s="103"/>
      <c r="J23" s="378"/>
      <c r="K23" s="378"/>
      <c r="L23" s="378"/>
      <c r="M23" s="378"/>
      <c r="N23" s="378"/>
      <c r="O23" s="378"/>
      <c r="P23" s="378"/>
      <c r="Q23" s="378"/>
      <c r="R23" s="378"/>
      <c r="S23" s="378"/>
      <c r="T23" s="378"/>
      <c r="U23" s="378"/>
      <c r="V23" s="378"/>
      <c r="W23" s="378"/>
    </row>
    <row r="24" spans="2:23" ht="9.75" customHeight="1">
      <c r="B24" s="103"/>
      <c r="C24" s="103"/>
      <c r="J24" s="378"/>
      <c r="K24" s="378"/>
      <c r="L24" s="378"/>
      <c r="M24" s="378"/>
      <c r="N24" s="378"/>
      <c r="O24" s="378"/>
      <c r="P24" s="378"/>
      <c r="Q24" s="378"/>
      <c r="R24" s="378"/>
      <c r="S24" s="378"/>
      <c r="T24" s="378"/>
      <c r="U24" s="378"/>
      <c r="V24" s="378"/>
      <c r="W24" s="378"/>
    </row>
    <row r="25" spans="2:23" ht="15" customHeight="1">
      <c r="B25" s="103"/>
      <c r="C25" s="103"/>
      <c r="J25" s="378"/>
      <c r="K25" s="378"/>
      <c r="L25" s="378"/>
      <c r="M25" s="378"/>
      <c r="N25" s="378"/>
      <c r="O25" s="378"/>
      <c r="P25" s="378"/>
      <c r="Q25" s="378"/>
      <c r="R25" s="378"/>
      <c r="S25" s="378"/>
      <c r="T25" s="378"/>
      <c r="U25" s="378"/>
      <c r="V25" s="378"/>
      <c r="W25" s="378"/>
    </row>
    <row r="26" spans="1:23" ht="17.25" customHeight="1">
      <c r="A26" s="135" t="s">
        <v>160</v>
      </c>
      <c r="B26" s="103"/>
      <c r="C26" s="103"/>
      <c r="J26" s="378"/>
      <c r="K26" s="378"/>
      <c r="L26" s="378"/>
      <c r="M26" s="378"/>
      <c r="N26" s="378"/>
      <c r="O26" s="378"/>
      <c r="P26" s="378"/>
      <c r="Q26" s="378"/>
      <c r="R26" s="378"/>
      <c r="S26" s="378"/>
      <c r="T26" s="378"/>
      <c r="U26" s="378"/>
      <c r="V26" s="378"/>
      <c r="W26" s="378"/>
    </row>
    <row r="27" spans="1:23" ht="39.75" customHeight="1">
      <c r="A27" s="136" t="s">
        <v>17</v>
      </c>
      <c r="B27" s="137" t="s">
        <v>130</v>
      </c>
      <c r="C27" s="137" t="s">
        <v>161</v>
      </c>
      <c r="D27" s="138" t="s">
        <v>163</v>
      </c>
      <c r="J27" s="378"/>
      <c r="K27" s="378"/>
      <c r="L27" s="378"/>
      <c r="M27" s="378"/>
      <c r="N27" s="378"/>
      <c r="O27" s="378"/>
      <c r="P27" s="378"/>
      <c r="Q27" s="378"/>
      <c r="R27" s="378"/>
      <c r="S27" s="378"/>
      <c r="T27" s="378"/>
      <c r="U27" s="378"/>
      <c r="V27" s="378"/>
      <c r="W27" s="378"/>
    </row>
    <row r="28" spans="1:23" s="26" customFormat="1" ht="24.75" customHeight="1">
      <c r="A28" s="139">
        <v>1</v>
      </c>
      <c r="B28" s="140"/>
      <c r="C28" s="141"/>
      <c r="D28" s="142"/>
      <c r="J28" s="379"/>
      <c r="K28" s="379"/>
      <c r="L28" s="379"/>
      <c r="M28" s="379"/>
      <c r="N28" s="379"/>
      <c r="O28" s="379"/>
      <c r="P28" s="379"/>
      <c r="Q28" s="379"/>
      <c r="R28" s="379"/>
      <c r="S28" s="379"/>
      <c r="T28" s="379"/>
      <c r="U28" s="379"/>
      <c r="V28" s="379"/>
      <c r="W28" s="379"/>
    </row>
    <row r="29" spans="1:23" s="26" customFormat="1" ht="24.75" customHeight="1">
      <c r="A29" s="143">
        <v>2</v>
      </c>
      <c r="B29" s="144"/>
      <c r="C29" s="141"/>
      <c r="D29" s="146"/>
      <c r="J29" s="379"/>
      <c r="K29" s="379"/>
      <c r="L29" s="380" t="s">
        <v>141</v>
      </c>
      <c r="M29" s="379"/>
      <c r="N29" s="379"/>
      <c r="O29" s="379"/>
      <c r="P29" s="379"/>
      <c r="Q29" s="379"/>
      <c r="R29" s="379"/>
      <c r="S29" s="379"/>
      <c r="T29" s="379"/>
      <c r="U29" s="379"/>
      <c r="V29" s="379"/>
      <c r="W29" s="379"/>
    </row>
    <row r="30" spans="1:23" s="26" customFormat="1" ht="24.75" customHeight="1">
      <c r="A30" s="143">
        <v>3</v>
      </c>
      <c r="B30" s="144"/>
      <c r="C30" s="141"/>
      <c r="D30" s="146"/>
      <c r="J30" s="379"/>
      <c r="K30" s="379"/>
      <c r="L30" s="379"/>
      <c r="M30" s="379"/>
      <c r="N30" s="379"/>
      <c r="O30" s="379"/>
      <c r="P30" s="379"/>
      <c r="Q30" s="379"/>
      <c r="R30" s="379"/>
      <c r="S30" s="379"/>
      <c r="T30" s="379"/>
      <c r="U30" s="379"/>
      <c r="V30" s="379"/>
      <c r="W30" s="379"/>
    </row>
    <row r="31" spans="1:23" s="26" customFormat="1" ht="24.75" customHeight="1">
      <c r="A31" s="143">
        <v>4</v>
      </c>
      <c r="B31" s="144"/>
      <c r="C31" s="141"/>
      <c r="D31" s="146"/>
      <c r="J31" s="379"/>
      <c r="K31" s="379"/>
      <c r="L31" s="379"/>
      <c r="M31" s="379"/>
      <c r="N31" s="379"/>
      <c r="O31" s="379"/>
      <c r="P31" s="379"/>
      <c r="Q31" s="379"/>
      <c r="R31" s="379"/>
      <c r="S31" s="379"/>
      <c r="T31" s="379"/>
      <c r="U31" s="379"/>
      <c r="V31" s="379"/>
      <c r="W31" s="379"/>
    </row>
    <row r="32" spans="1:23" s="26" customFormat="1" ht="24.75" customHeight="1">
      <c r="A32" s="143">
        <v>5</v>
      </c>
      <c r="B32" s="144"/>
      <c r="C32" s="141"/>
      <c r="D32" s="146"/>
      <c r="J32" s="379"/>
      <c r="K32" s="379"/>
      <c r="L32" s="379"/>
      <c r="M32" s="379"/>
      <c r="N32" s="379"/>
      <c r="O32" s="379"/>
      <c r="P32" s="379"/>
      <c r="Q32" s="379"/>
      <c r="R32" s="379"/>
      <c r="S32" s="379"/>
      <c r="T32" s="379"/>
      <c r="U32" s="379"/>
      <c r="V32" s="379"/>
      <c r="W32" s="379"/>
    </row>
    <row r="33" spans="1:23" s="26" customFormat="1" ht="24.75" customHeight="1">
      <c r="A33" s="143">
        <v>6</v>
      </c>
      <c r="B33" s="144"/>
      <c r="C33" s="141"/>
      <c r="D33" s="146"/>
      <c r="J33" s="379"/>
      <c r="K33" s="379"/>
      <c r="L33" s="379"/>
      <c r="M33" s="379"/>
      <c r="N33" s="379"/>
      <c r="O33" s="379"/>
      <c r="P33" s="379"/>
      <c r="Q33" s="379"/>
      <c r="R33" s="379"/>
      <c r="S33" s="379"/>
      <c r="T33" s="379"/>
      <c r="U33" s="379"/>
      <c r="V33" s="379"/>
      <c r="W33" s="379"/>
    </row>
    <row r="34" spans="1:4" s="26" customFormat="1" ht="24.75" customHeight="1">
      <c r="A34" s="143">
        <v>7</v>
      </c>
      <c r="B34" s="144"/>
      <c r="C34" s="141"/>
      <c r="D34" s="146"/>
    </row>
    <row r="35" spans="1:22" s="26" customFormat="1" ht="24.75" customHeight="1">
      <c r="A35" s="143">
        <v>8</v>
      </c>
      <c r="B35" s="144"/>
      <c r="C35" s="141"/>
      <c r="D35" s="146"/>
      <c r="V35" s="26">
        <f>IF(O35="週1日以上3日未満配置している",200000,IF(O35="週3日以上7日未満配置している",400000,IF(O35="週7日配置している",600000,0)))</f>
        <v>0</v>
      </c>
    </row>
    <row r="36" spans="1:4" s="26" customFormat="1" ht="24.75" customHeight="1">
      <c r="A36" s="143">
        <v>9</v>
      </c>
      <c r="B36" s="144"/>
      <c r="C36" s="141"/>
      <c r="D36" s="146"/>
    </row>
    <row r="37" spans="1:4" s="26" customFormat="1" ht="24.75" customHeight="1">
      <c r="A37" s="143">
        <v>10</v>
      </c>
      <c r="B37" s="144"/>
      <c r="C37" s="141"/>
      <c r="D37" s="146"/>
    </row>
    <row r="38" spans="1:4" s="26" customFormat="1" ht="27.75" customHeight="1">
      <c r="A38" s="481" t="s">
        <v>13</v>
      </c>
      <c r="B38" s="481"/>
      <c r="C38" s="481"/>
      <c r="D38" s="145">
        <f>SUM(D28:D37)</f>
        <v>0</v>
      </c>
    </row>
    <row r="39" ht="51" customHeight="1"/>
  </sheetData>
  <sheetProtection selectLockedCells="1" selectUnlockedCells="1"/>
  <mergeCells count="3">
    <mergeCell ref="B4:B5"/>
    <mergeCell ref="A21:C21"/>
    <mergeCell ref="A38:C38"/>
  </mergeCells>
  <dataValidations count="2">
    <dataValidation type="list" allowBlank="1" showErrorMessage="1" sqref="C11:C20 C28:C37">
      <formula1>$L$11:$L$12</formula1>
      <formula2>0</formula2>
    </dataValidation>
    <dataValidation type="list" allowBlank="1" showErrorMessage="1" sqref="D11:D20">
      <formula1>$J$10</formula1>
      <formula2>0</formula2>
    </dataValidation>
  </dataValidations>
  <printOptions horizontalCentered="1"/>
  <pageMargins left="0.5118055555555555" right="0.5118055555555555" top="0.7479166666666667" bottom="0.7479166666666667" header="0.5118055555555555" footer="0.5118055555555555"/>
  <pageSetup horizontalDpi="300" verticalDpi="3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B2:AH23"/>
  <sheetViews>
    <sheetView view="pageBreakPreview" zoomScale="115" zoomScaleSheetLayoutView="115" zoomScalePageLayoutView="0" workbookViewId="0" topLeftCell="A1">
      <selection activeCell="X14" sqref="X14:AG14"/>
    </sheetView>
  </sheetViews>
  <sheetFormatPr defaultColWidth="9.00390625" defaultRowHeight="13.5"/>
  <cols>
    <col min="1" max="33" width="2.50390625" style="1" customWidth="1"/>
    <col min="34" max="34" width="6.50390625" style="1" customWidth="1"/>
    <col min="35" max="16384" width="9.00390625" style="1" customWidth="1"/>
  </cols>
  <sheetData>
    <row r="2" spans="2:34" ht="19.5" customHeight="1">
      <c r="B2" s="451" t="s">
        <v>503</v>
      </c>
      <c r="C2" s="440"/>
      <c r="D2" s="440"/>
      <c r="E2" s="440"/>
      <c r="F2" s="440"/>
      <c r="G2" s="440"/>
      <c r="H2" s="440"/>
      <c r="I2" s="440"/>
      <c r="J2" s="440"/>
      <c r="K2" s="440"/>
      <c r="L2" s="440"/>
      <c r="P2" s="381" t="s">
        <v>498</v>
      </c>
      <c r="Q2" s="7"/>
      <c r="R2" s="7"/>
      <c r="S2" s="7"/>
      <c r="T2" s="7"/>
      <c r="U2" s="7"/>
      <c r="V2" s="7"/>
      <c r="W2" s="7"/>
      <c r="X2" s="7"/>
      <c r="Y2" s="7"/>
      <c r="Z2" s="7"/>
      <c r="AA2" s="7"/>
      <c r="AB2" s="8"/>
      <c r="AC2" s="7"/>
      <c r="AD2" s="7"/>
      <c r="AE2" s="7"/>
      <c r="AF2" s="7"/>
      <c r="AG2" s="7"/>
      <c r="AH2" s="8"/>
    </row>
    <row r="3" spans="2:34" ht="19.5" customHeight="1">
      <c r="B3" s="440"/>
      <c r="C3" s="440"/>
      <c r="D3" s="440"/>
      <c r="E3" s="440"/>
      <c r="F3" s="440"/>
      <c r="G3" s="440"/>
      <c r="H3" s="440"/>
      <c r="I3" s="440"/>
      <c r="J3" s="440"/>
      <c r="K3" s="440"/>
      <c r="L3" s="440"/>
      <c r="P3" s="489" t="s">
        <v>502</v>
      </c>
      <c r="Q3" s="489"/>
      <c r="R3" s="489"/>
      <c r="S3" s="489"/>
      <c r="T3" s="489"/>
      <c r="U3" s="489"/>
      <c r="V3" s="489"/>
      <c r="W3" s="489"/>
      <c r="X3" s="489"/>
      <c r="Y3" s="489"/>
      <c r="Z3" s="489"/>
      <c r="AA3" s="489"/>
      <c r="AB3" s="489"/>
      <c r="AC3" s="489"/>
      <c r="AD3" s="489"/>
      <c r="AE3" s="10"/>
      <c r="AF3" s="10"/>
      <c r="AG3" s="10"/>
      <c r="AH3" s="11"/>
    </row>
    <row r="4" spans="2:33" ht="13.5" customHeight="1">
      <c r="B4" s="440"/>
      <c r="C4" s="440"/>
      <c r="D4" s="440"/>
      <c r="E4" s="440"/>
      <c r="F4" s="440"/>
      <c r="G4" s="440"/>
      <c r="H4" s="440"/>
      <c r="I4" s="440"/>
      <c r="J4" s="440"/>
      <c r="K4" s="440"/>
      <c r="L4" s="440"/>
      <c r="U4" s="5"/>
      <c r="V4" s="2"/>
      <c r="W4" s="2"/>
      <c r="X4" s="2"/>
      <c r="Y4" s="2"/>
      <c r="Z4" s="2"/>
      <c r="AA4" s="2"/>
      <c r="AB4" s="2"/>
      <c r="AC4" s="2"/>
      <c r="AD4" s="2"/>
      <c r="AE4" s="2"/>
      <c r="AF4" s="2"/>
      <c r="AG4" s="2"/>
    </row>
    <row r="5" spans="21:33" ht="12.75">
      <c r="U5" s="5"/>
      <c r="V5" s="5"/>
      <c r="W5" s="2"/>
      <c r="X5" s="2"/>
      <c r="Y5" s="2"/>
      <c r="Z5" s="2"/>
      <c r="AA5" s="2"/>
      <c r="AB5" s="2"/>
      <c r="AC5" s="2"/>
      <c r="AD5" s="2"/>
      <c r="AE5" s="2"/>
      <c r="AF5" s="2"/>
      <c r="AG5" s="2"/>
    </row>
    <row r="6" spans="2:33" ht="13.5" customHeight="1">
      <c r="B6" s="441" t="s">
        <v>30</v>
      </c>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row>
    <row r="7" spans="2:33" ht="13.5" customHeight="1">
      <c r="B7" s="441"/>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row>
    <row r="9" ht="13.5">
      <c r="B9" s="6" t="s">
        <v>164</v>
      </c>
    </row>
    <row r="12" spans="2:33" ht="40.5" customHeight="1">
      <c r="B12" s="490" t="s">
        <v>1</v>
      </c>
      <c r="C12" s="490"/>
      <c r="D12" s="491" t="s">
        <v>165</v>
      </c>
      <c r="E12" s="491"/>
      <c r="F12" s="491"/>
      <c r="G12" s="491"/>
      <c r="H12" s="491"/>
      <c r="I12" s="491"/>
      <c r="J12" s="491"/>
      <c r="K12" s="491"/>
      <c r="L12" s="491"/>
      <c r="M12" s="491"/>
      <c r="N12" s="491"/>
      <c r="O12" s="491"/>
      <c r="P12" s="491"/>
      <c r="Q12" s="491"/>
      <c r="R12" s="491"/>
      <c r="S12" s="491"/>
      <c r="T12" s="491"/>
      <c r="U12" s="491"/>
      <c r="V12" s="491"/>
      <c r="W12" s="491"/>
      <c r="X12" s="492">
        <f>'2-3別1'!D5</f>
        <v>0</v>
      </c>
      <c r="Y12" s="492"/>
      <c r="Z12" s="492"/>
      <c r="AA12" s="492"/>
      <c r="AB12" s="492"/>
      <c r="AC12" s="492"/>
      <c r="AD12" s="492"/>
      <c r="AE12" s="493" t="s">
        <v>4</v>
      </c>
      <c r="AF12" s="493"/>
      <c r="AG12" s="493"/>
    </row>
    <row r="13" spans="2:33" ht="40.5" customHeight="1">
      <c r="B13" s="485" t="s">
        <v>2</v>
      </c>
      <c r="C13" s="485"/>
      <c r="D13" s="486" t="s">
        <v>166</v>
      </c>
      <c r="E13" s="486"/>
      <c r="F13" s="486"/>
      <c r="G13" s="486"/>
      <c r="H13" s="486"/>
      <c r="I13" s="486"/>
      <c r="J13" s="486"/>
      <c r="K13" s="486"/>
      <c r="L13" s="486"/>
      <c r="M13" s="486"/>
      <c r="N13" s="486"/>
      <c r="O13" s="486"/>
      <c r="P13" s="486"/>
      <c r="Q13" s="486"/>
      <c r="R13" s="486"/>
      <c r="S13" s="486"/>
      <c r="T13" s="486"/>
      <c r="U13" s="486"/>
      <c r="V13" s="486"/>
      <c r="W13" s="486"/>
      <c r="X13" s="477">
        <f>'2-3別1'!D6</f>
        <v>0</v>
      </c>
      <c r="Y13" s="477"/>
      <c r="Z13" s="477"/>
      <c r="AA13" s="477"/>
      <c r="AB13" s="477"/>
      <c r="AC13" s="477"/>
      <c r="AD13" s="477"/>
      <c r="AE13" s="487" t="s">
        <v>4</v>
      </c>
      <c r="AF13" s="487"/>
      <c r="AG13" s="487"/>
    </row>
    <row r="14" spans="2:33" ht="40.5" customHeight="1">
      <c r="B14" s="482" t="s">
        <v>167</v>
      </c>
      <c r="C14" s="482"/>
      <c r="D14" s="482"/>
      <c r="E14" s="482"/>
      <c r="F14" s="482"/>
      <c r="G14" s="482"/>
      <c r="H14" s="482"/>
      <c r="I14" s="482"/>
      <c r="J14" s="482"/>
      <c r="K14" s="482"/>
      <c r="L14" s="482"/>
      <c r="M14" s="482"/>
      <c r="N14" s="482"/>
      <c r="O14" s="482"/>
      <c r="P14" s="482"/>
      <c r="Q14" s="482"/>
      <c r="R14" s="482"/>
      <c r="S14" s="482"/>
      <c r="T14" s="482"/>
      <c r="U14" s="482"/>
      <c r="V14" s="482"/>
      <c r="W14" s="482"/>
      <c r="X14" s="488" t="e">
        <f>X13/X12</f>
        <v>#DIV/0!</v>
      </c>
      <c r="Y14" s="488"/>
      <c r="Z14" s="488"/>
      <c r="AA14" s="488"/>
      <c r="AB14" s="488"/>
      <c r="AC14" s="488"/>
      <c r="AD14" s="488"/>
      <c r="AE14" s="488"/>
      <c r="AF14" s="488"/>
      <c r="AG14" s="488"/>
    </row>
    <row r="15" spans="2:33" ht="40.5" customHeight="1">
      <c r="B15" s="482" t="s">
        <v>116</v>
      </c>
      <c r="C15" s="482"/>
      <c r="D15" s="482"/>
      <c r="E15" s="482"/>
      <c r="F15" s="482"/>
      <c r="G15" s="482"/>
      <c r="H15" s="482"/>
      <c r="I15" s="482"/>
      <c r="J15" s="482"/>
      <c r="K15" s="482"/>
      <c r="L15" s="482"/>
      <c r="M15" s="482"/>
      <c r="N15" s="482"/>
      <c r="O15" s="482"/>
      <c r="P15" s="482"/>
      <c r="Q15" s="482"/>
      <c r="R15" s="482"/>
      <c r="S15" s="482"/>
      <c r="T15" s="482"/>
      <c r="U15" s="482"/>
      <c r="V15" s="482"/>
      <c r="W15" s="482"/>
      <c r="X15" s="483" t="e">
        <f>IF(X13&gt;X12,"エラー",IF(X14&gt;=0.85,"算定可","算定不可"))</f>
        <v>#DIV/0!</v>
      </c>
      <c r="Y15" s="483"/>
      <c r="Z15" s="483"/>
      <c r="AA15" s="483"/>
      <c r="AB15" s="483"/>
      <c r="AC15" s="483"/>
      <c r="AD15" s="483"/>
      <c r="AE15" s="483"/>
      <c r="AF15" s="483"/>
      <c r="AG15" s="483"/>
    </row>
    <row r="16" spans="2:33" ht="40.5" customHeight="1">
      <c r="B16" s="484" t="s">
        <v>146</v>
      </c>
      <c r="C16" s="484"/>
      <c r="D16" s="484"/>
      <c r="E16" s="484"/>
      <c r="F16" s="484"/>
      <c r="G16" s="484"/>
      <c r="H16" s="484"/>
      <c r="I16" s="484"/>
      <c r="J16" s="484"/>
      <c r="K16" s="484"/>
      <c r="L16" s="484"/>
      <c r="M16" s="484"/>
      <c r="N16" s="484"/>
      <c r="O16" s="484"/>
      <c r="P16" s="484"/>
      <c r="Q16" s="484"/>
      <c r="R16" s="484"/>
      <c r="S16" s="484"/>
      <c r="T16" s="484"/>
      <c r="U16" s="484"/>
      <c r="V16" s="484"/>
      <c r="W16" s="484"/>
      <c r="X16" s="148"/>
      <c r="Y16" s="149"/>
      <c r="Z16" s="149"/>
      <c r="AA16" s="149"/>
      <c r="AB16" s="149"/>
      <c r="AC16" s="149"/>
      <c r="AD16" s="149" t="e">
        <f>IF(X15="算定可",5,0)</f>
        <v>#DIV/0!</v>
      </c>
      <c r="AE16" s="149"/>
      <c r="AF16" s="149"/>
      <c r="AG16" s="150"/>
    </row>
    <row r="18" ht="13.5">
      <c r="B18" s="6" t="s">
        <v>5</v>
      </c>
    </row>
    <row r="19" spans="3:5" ht="12.75">
      <c r="C19" s="1" t="s">
        <v>6</v>
      </c>
      <c r="E19" s="382" t="s">
        <v>504</v>
      </c>
    </row>
    <row r="20" ht="13.5">
      <c r="E20" s="6" t="s">
        <v>168</v>
      </c>
    </row>
    <row r="21" spans="3:5" ht="13.5">
      <c r="C21" s="1" t="s">
        <v>6</v>
      </c>
      <c r="E21" s="6" t="s">
        <v>169</v>
      </c>
    </row>
    <row r="22" spans="3:5" ht="13.5">
      <c r="C22" s="1" t="s">
        <v>6</v>
      </c>
      <c r="E22" s="6" t="s">
        <v>170</v>
      </c>
    </row>
    <row r="23" spans="3:5" ht="13.5">
      <c r="C23" s="1" t="s">
        <v>6</v>
      </c>
      <c r="E23" s="6" t="s">
        <v>171</v>
      </c>
    </row>
  </sheetData>
  <sheetProtection password="CC3D" sheet="1" selectLockedCells="1"/>
  <mergeCells count="16">
    <mergeCell ref="B2:L4"/>
    <mergeCell ref="P3:AD3"/>
    <mergeCell ref="B6:AG7"/>
    <mergeCell ref="B12:C12"/>
    <mergeCell ref="D12:W12"/>
    <mergeCell ref="X12:AD12"/>
    <mergeCell ref="AE12:AG12"/>
    <mergeCell ref="B15:W15"/>
    <mergeCell ref="X15:AG15"/>
    <mergeCell ref="B16:W16"/>
    <mergeCell ref="B13:C13"/>
    <mergeCell ref="D13:W13"/>
    <mergeCell ref="X13:AD13"/>
    <mergeCell ref="AE13:AG13"/>
    <mergeCell ref="B14:W14"/>
    <mergeCell ref="X14:AG14"/>
  </mergeCells>
  <printOptions/>
  <pageMargins left="0.75" right="0.75" top="1" bottom="1" header="0.5118055555555555" footer="0.5118055555555555"/>
  <pageSetup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dimension ref="A1:O42"/>
  <sheetViews>
    <sheetView view="pageBreakPreview" zoomScale="115" zoomScaleSheetLayoutView="115" zoomScalePageLayoutView="0" workbookViewId="0" topLeftCell="A1">
      <selection activeCell="E4" sqref="E4"/>
    </sheetView>
  </sheetViews>
  <sheetFormatPr defaultColWidth="9.00390625" defaultRowHeight="13.5"/>
  <cols>
    <col min="1" max="1" width="4.625" style="151" customWidth="1"/>
    <col min="2" max="2" width="22.75390625" style="0" customWidth="1"/>
    <col min="3" max="3" width="19.625" style="0" customWidth="1"/>
    <col min="4" max="4" width="42.75390625" style="152" customWidth="1"/>
    <col min="5" max="10" width="9.00390625" style="0" customWidth="1"/>
    <col min="11" max="11" width="13.75390625" style="0" customWidth="1"/>
    <col min="12" max="12" width="8.875" style="0" customWidth="1"/>
  </cols>
  <sheetData>
    <row r="1" ht="12.75">
      <c r="B1" s="383" t="s">
        <v>505</v>
      </c>
    </row>
    <row r="2" ht="16.5" customHeight="1">
      <c r="B2" s="153" t="s">
        <v>172</v>
      </c>
    </row>
    <row r="3" ht="11.25" customHeight="1">
      <c r="B3" s="154"/>
    </row>
    <row r="4" spans="2:4" ht="24" customHeight="1">
      <c r="B4" s="155"/>
      <c r="C4" s="155"/>
      <c r="D4" s="156" t="s">
        <v>13</v>
      </c>
    </row>
    <row r="5" spans="2:4" ht="36.75" customHeight="1">
      <c r="B5" s="494" t="s">
        <v>173</v>
      </c>
      <c r="C5" s="494"/>
      <c r="D5" s="157">
        <f>C38</f>
        <v>0</v>
      </c>
    </row>
    <row r="6" spans="2:4" ht="36" customHeight="1">
      <c r="B6" s="495" t="s">
        <v>174</v>
      </c>
      <c r="C6" s="495"/>
      <c r="D6" s="158">
        <f>D38</f>
        <v>0</v>
      </c>
    </row>
    <row r="7" ht="12.75">
      <c r="B7" s="154"/>
    </row>
    <row r="8" spans="1:2" ht="14.25" thickBot="1">
      <c r="A8" s="159" t="s">
        <v>175</v>
      </c>
      <c r="B8" s="30"/>
    </row>
    <row r="9" spans="1:15" ht="31.5" customHeight="1" thickBot="1">
      <c r="A9" s="384" t="s">
        <v>17</v>
      </c>
      <c r="B9" s="385" t="s">
        <v>130</v>
      </c>
      <c r="C9" s="385" t="s">
        <v>161</v>
      </c>
      <c r="D9" s="386" t="s">
        <v>176</v>
      </c>
      <c r="H9" s="31"/>
      <c r="I9" s="31"/>
      <c r="J9" s="31"/>
      <c r="K9" s="31"/>
      <c r="L9" s="31"/>
      <c r="M9" s="31"/>
      <c r="N9" s="31"/>
      <c r="O9" s="31"/>
    </row>
    <row r="10" spans="1:15" ht="24" customHeight="1" thickTop="1">
      <c r="A10" s="387">
        <v>1</v>
      </c>
      <c r="B10" s="141"/>
      <c r="C10" s="141"/>
      <c r="D10" s="388"/>
      <c r="H10" s="31"/>
      <c r="I10" s="31"/>
      <c r="J10" s="31"/>
      <c r="K10" s="31" t="s">
        <v>177</v>
      </c>
      <c r="L10" s="31" t="s">
        <v>178</v>
      </c>
      <c r="M10" s="31"/>
      <c r="N10" s="31"/>
      <c r="O10" s="31"/>
    </row>
    <row r="11" spans="1:15" ht="24" customHeight="1">
      <c r="A11" s="389">
        <v>2</v>
      </c>
      <c r="B11" s="162"/>
      <c r="C11" s="141"/>
      <c r="D11" s="388"/>
      <c r="H11" s="31"/>
      <c r="I11" s="31" t="s">
        <v>115</v>
      </c>
      <c r="J11" s="31"/>
      <c r="K11" s="31" t="s">
        <v>179</v>
      </c>
      <c r="L11" s="31" t="s">
        <v>180</v>
      </c>
      <c r="M11" s="31"/>
      <c r="N11" s="31"/>
      <c r="O11" s="31"/>
    </row>
    <row r="12" spans="1:15" ht="24" customHeight="1">
      <c r="A12" s="389">
        <v>3</v>
      </c>
      <c r="B12" s="162"/>
      <c r="C12" s="141"/>
      <c r="D12" s="388"/>
      <c r="H12" s="31"/>
      <c r="I12" s="31"/>
      <c r="J12" s="31"/>
      <c r="K12" s="31"/>
      <c r="L12" s="163" t="s">
        <v>181</v>
      </c>
      <c r="M12" s="31"/>
      <c r="N12" s="31"/>
      <c r="O12" s="31"/>
    </row>
    <row r="13" spans="1:15" ht="24" customHeight="1">
      <c r="A13" s="389">
        <v>4</v>
      </c>
      <c r="B13" s="162"/>
      <c r="C13" s="141"/>
      <c r="D13" s="388"/>
      <c r="H13" s="31"/>
      <c r="I13" s="31"/>
      <c r="J13" s="31"/>
      <c r="K13" s="164"/>
      <c r="L13" s="31"/>
      <c r="M13" s="31"/>
      <c r="N13" s="31"/>
      <c r="O13" s="31"/>
    </row>
    <row r="14" spans="1:4" ht="24" customHeight="1">
      <c r="A14" s="389">
        <v>5</v>
      </c>
      <c r="B14" s="162"/>
      <c r="C14" s="141"/>
      <c r="D14" s="388"/>
    </row>
    <row r="15" spans="1:4" ht="24" customHeight="1">
      <c r="A15" s="389">
        <v>6</v>
      </c>
      <c r="B15" s="162"/>
      <c r="C15" s="141"/>
      <c r="D15" s="388"/>
    </row>
    <row r="16" spans="1:4" ht="24" customHeight="1">
      <c r="A16" s="389">
        <v>7</v>
      </c>
      <c r="B16" s="162"/>
      <c r="C16" s="141"/>
      <c r="D16" s="388"/>
    </row>
    <row r="17" spans="1:4" ht="24" customHeight="1">
      <c r="A17" s="389">
        <v>8</v>
      </c>
      <c r="B17" s="162"/>
      <c r="C17" s="141"/>
      <c r="D17" s="388"/>
    </row>
    <row r="18" spans="1:4" ht="24" customHeight="1">
      <c r="A18" s="389">
        <v>9</v>
      </c>
      <c r="B18" s="162"/>
      <c r="C18" s="141"/>
      <c r="D18" s="388"/>
    </row>
    <row r="19" spans="1:4" ht="24" customHeight="1">
      <c r="A19" s="389">
        <v>10</v>
      </c>
      <c r="B19" s="162"/>
      <c r="C19" s="141"/>
      <c r="D19" s="388"/>
    </row>
    <row r="20" spans="1:4" ht="24" customHeight="1">
      <c r="A20" s="389">
        <v>11</v>
      </c>
      <c r="B20" s="162"/>
      <c r="C20" s="141"/>
      <c r="D20" s="388"/>
    </row>
    <row r="21" spans="1:4" ht="24" customHeight="1">
      <c r="A21" s="389">
        <v>12</v>
      </c>
      <c r="B21" s="162"/>
      <c r="C21" s="141"/>
      <c r="D21" s="388"/>
    </row>
    <row r="22" spans="1:4" ht="24" customHeight="1">
      <c r="A22" s="389">
        <v>13</v>
      </c>
      <c r="B22" s="162"/>
      <c r="C22" s="141"/>
      <c r="D22" s="388"/>
    </row>
    <row r="23" spans="1:4" ht="24" customHeight="1">
      <c r="A23" s="389">
        <v>14</v>
      </c>
      <c r="B23" s="162"/>
      <c r="C23" s="141"/>
      <c r="D23" s="388"/>
    </row>
    <row r="24" spans="1:4" ht="24" customHeight="1">
      <c r="A24" s="389">
        <v>15</v>
      </c>
      <c r="B24" s="162"/>
      <c r="C24" s="141"/>
      <c r="D24" s="388"/>
    </row>
    <row r="25" spans="1:4" ht="24" customHeight="1">
      <c r="A25" s="389">
        <v>16</v>
      </c>
      <c r="B25" s="162"/>
      <c r="C25" s="141"/>
      <c r="D25" s="388"/>
    </row>
    <row r="26" spans="1:4" ht="24" customHeight="1">
      <c r="A26" s="389">
        <v>17</v>
      </c>
      <c r="B26" s="162"/>
      <c r="C26" s="141"/>
      <c r="D26" s="388"/>
    </row>
    <row r="27" spans="1:4" ht="24" customHeight="1">
      <c r="A27" s="389">
        <v>18</v>
      </c>
      <c r="B27" s="162"/>
      <c r="C27" s="141"/>
      <c r="D27" s="388"/>
    </row>
    <row r="28" spans="1:4" ht="24" customHeight="1">
      <c r="A28" s="389">
        <v>19</v>
      </c>
      <c r="B28" s="162"/>
      <c r="C28" s="141"/>
      <c r="D28" s="388"/>
    </row>
    <row r="29" spans="1:4" ht="24" customHeight="1">
      <c r="A29" s="389">
        <v>20</v>
      </c>
      <c r="B29" s="162"/>
      <c r="C29" s="141"/>
      <c r="D29" s="388"/>
    </row>
    <row r="30" spans="1:4" ht="24" customHeight="1">
      <c r="A30" s="389">
        <v>21</v>
      </c>
      <c r="B30" s="162"/>
      <c r="C30" s="141"/>
      <c r="D30" s="388"/>
    </row>
    <row r="31" spans="1:4" ht="24" customHeight="1">
      <c r="A31" s="389">
        <v>22</v>
      </c>
      <c r="B31" s="162"/>
      <c r="C31" s="141"/>
      <c r="D31" s="388"/>
    </row>
    <row r="32" spans="1:4" ht="24" customHeight="1">
      <c r="A32" s="389">
        <v>23</v>
      </c>
      <c r="B32" s="162"/>
      <c r="C32" s="141"/>
      <c r="D32" s="388"/>
    </row>
    <row r="33" spans="1:4" ht="24" customHeight="1">
      <c r="A33" s="389">
        <v>24</v>
      </c>
      <c r="B33" s="162"/>
      <c r="C33" s="141"/>
      <c r="D33" s="388"/>
    </row>
    <row r="34" spans="1:4" ht="24" customHeight="1">
      <c r="A34" s="389">
        <v>25</v>
      </c>
      <c r="B34" s="162"/>
      <c r="C34" s="141"/>
      <c r="D34" s="388"/>
    </row>
    <row r="35" spans="1:4" ht="24" customHeight="1">
      <c r="A35" s="389">
        <v>26</v>
      </c>
      <c r="B35" s="162"/>
      <c r="C35" s="141"/>
      <c r="D35" s="388"/>
    </row>
    <row r="36" spans="1:4" ht="24" customHeight="1">
      <c r="A36" s="389">
        <v>27</v>
      </c>
      <c r="B36" s="162"/>
      <c r="C36" s="141"/>
      <c r="D36" s="388"/>
    </row>
    <row r="37" spans="1:4" ht="24" customHeight="1" thickBot="1">
      <c r="A37" s="390">
        <v>28</v>
      </c>
      <c r="B37" s="391"/>
      <c r="C37" s="392"/>
      <c r="D37" s="393"/>
    </row>
    <row r="38" spans="1:4" ht="27.75" customHeight="1" hidden="1">
      <c r="A38" s="496" t="s">
        <v>13</v>
      </c>
      <c r="B38" s="496"/>
      <c r="C38" s="283">
        <f>COUNTIF(C10:C37,"*")</f>
        <v>0</v>
      </c>
      <c r="D38" s="283">
        <f>D39+D42</f>
        <v>0</v>
      </c>
    </row>
    <row r="39" spans="1:4" ht="12.75" hidden="1">
      <c r="A39" s="167"/>
      <c r="B39" s="30"/>
      <c r="C39" s="30"/>
      <c r="D39" s="166">
        <f>COUNTIF(D10:D37,"〇　在籍")</f>
        <v>0</v>
      </c>
    </row>
    <row r="40" spans="1:4" ht="18" customHeight="1" hidden="1">
      <c r="A40" s="167"/>
      <c r="B40" s="30"/>
      <c r="C40" s="497" t="s">
        <v>182</v>
      </c>
      <c r="D40" s="497"/>
    </row>
    <row r="41" spans="1:4" ht="21" customHeight="1" hidden="1">
      <c r="A41" s="167"/>
      <c r="B41" s="30"/>
      <c r="C41" s="498" t="e">
        <f>#N/A</f>
        <v>#N/A</v>
      </c>
      <c r="D41" s="498"/>
    </row>
    <row r="42" spans="1:4" ht="12.75" hidden="1">
      <c r="A42" s="167"/>
      <c r="B42" s="30"/>
      <c r="C42" s="30"/>
      <c r="D42" s="168">
        <f>COUNTIF(D10:D37,"〇　当該法人の他施設に異動")</f>
        <v>0</v>
      </c>
    </row>
  </sheetData>
  <sheetProtection selectLockedCells="1" selectUnlockedCells="1"/>
  <mergeCells count="5">
    <mergeCell ref="B5:C5"/>
    <mergeCell ref="B6:C6"/>
    <mergeCell ref="A38:B38"/>
    <mergeCell ref="C40:D40"/>
    <mergeCell ref="C41:D41"/>
  </mergeCells>
  <dataValidations count="2">
    <dataValidation type="list" allowBlank="1" showErrorMessage="1" sqref="C10:C37">
      <formula1>$I$10:$I$11</formula1>
      <formula2>0</formula2>
    </dataValidation>
    <dataValidation type="list" allowBlank="1" showErrorMessage="1" sqref="D10:D37">
      <formula1>$L$10:$L$12</formula1>
      <formula2>0</formula2>
    </dataValidation>
  </dataValidations>
  <printOptions horizontalCentered="1"/>
  <pageMargins left="0.7083333333333334" right="0.7083333333333334" top="0.7479166666666667" bottom="0.7479166666666667" header="0.5118055555555555" footer="0.5118055555555555"/>
  <pageSetup horizontalDpi="300" verticalDpi="3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B2:AK34"/>
  <sheetViews>
    <sheetView view="pageBreakPreview" zoomScale="115" zoomScaleSheetLayoutView="115" zoomScalePageLayoutView="0" workbookViewId="0" topLeftCell="A1">
      <selection activeCell="X12" sqref="X12:AG12"/>
    </sheetView>
  </sheetViews>
  <sheetFormatPr defaultColWidth="9.00390625" defaultRowHeight="13.5"/>
  <cols>
    <col min="1" max="36" width="2.50390625" style="1" customWidth="1"/>
    <col min="37" max="37" width="3.625" style="1" customWidth="1"/>
    <col min="38" max="16384" width="9.00390625" style="1" customWidth="1"/>
  </cols>
  <sheetData>
    <row r="2" spans="2:35" ht="19.5" customHeight="1">
      <c r="B2" s="451" t="s">
        <v>507</v>
      </c>
      <c r="C2" s="440"/>
      <c r="D2" s="440"/>
      <c r="E2" s="440"/>
      <c r="F2" s="440"/>
      <c r="G2" s="440"/>
      <c r="H2" s="440"/>
      <c r="I2" s="440"/>
      <c r="J2" s="440"/>
      <c r="K2" s="440"/>
      <c r="L2" s="440"/>
      <c r="P2" s="381" t="s">
        <v>506</v>
      </c>
      <c r="Q2" s="7"/>
      <c r="R2" s="7"/>
      <c r="S2" s="7"/>
      <c r="T2" s="7"/>
      <c r="U2" s="7"/>
      <c r="V2" s="7"/>
      <c r="W2" s="7"/>
      <c r="X2" s="7"/>
      <c r="Y2" s="7"/>
      <c r="Z2" s="7"/>
      <c r="AA2" s="7"/>
      <c r="AB2" s="7"/>
      <c r="AC2" s="7"/>
      <c r="AD2" s="7"/>
      <c r="AE2" s="7"/>
      <c r="AF2" s="7"/>
      <c r="AG2" s="7"/>
      <c r="AH2" s="8"/>
      <c r="AI2" s="2"/>
    </row>
    <row r="3" spans="2:35" ht="19.5" customHeight="1">
      <c r="B3" s="440"/>
      <c r="C3" s="440"/>
      <c r="D3" s="440"/>
      <c r="E3" s="440"/>
      <c r="F3" s="440"/>
      <c r="G3" s="440"/>
      <c r="H3" s="440"/>
      <c r="I3" s="440"/>
      <c r="J3" s="440"/>
      <c r="K3" s="440"/>
      <c r="L3" s="440"/>
      <c r="P3" s="394" t="s">
        <v>184</v>
      </c>
      <c r="Q3" s="10"/>
      <c r="R3" s="10"/>
      <c r="S3" s="10"/>
      <c r="T3" s="10"/>
      <c r="U3" s="10"/>
      <c r="V3" s="10"/>
      <c r="W3" s="10"/>
      <c r="X3" s="10"/>
      <c r="Y3" s="10"/>
      <c r="Z3" s="10"/>
      <c r="AA3" s="10"/>
      <c r="AB3" s="10"/>
      <c r="AC3" s="10"/>
      <c r="AD3" s="10"/>
      <c r="AE3" s="10"/>
      <c r="AF3" s="10"/>
      <c r="AG3" s="10"/>
      <c r="AH3" s="11"/>
      <c r="AI3" s="2"/>
    </row>
    <row r="4" spans="2:35" ht="13.5" customHeight="1">
      <c r="B4" s="440"/>
      <c r="C4" s="440"/>
      <c r="D4" s="440"/>
      <c r="E4" s="440"/>
      <c r="F4" s="440"/>
      <c r="G4" s="440"/>
      <c r="H4" s="440"/>
      <c r="I4" s="440"/>
      <c r="J4" s="440"/>
      <c r="K4" s="440"/>
      <c r="L4" s="440"/>
      <c r="P4" s="169"/>
      <c r="Q4" s="2"/>
      <c r="R4" s="2"/>
      <c r="S4" s="2"/>
      <c r="T4" s="2"/>
      <c r="U4" s="2"/>
      <c r="V4" s="2"/>
      <c r="W4" s="2"/>
      <c r="X4" s="2"/>
      <c r="Y4" s="2"/>
      <c r="Z4" s="2"/>
      <c r="AA4" s="2"/>
      <c r="AB4" s="2"/>
      <c r="AC4" s="2"/>
      <c r="AD4" s="2"/>
      <c r="AE4" s="2"/>
      <c r="AF4" s="2"/>
      <c r="AG4" s="2"/>
      <c r="AH4" s="2"/>
      <c r="AI4" s="2"/>
    </row>
    <row r="5" spans="16:35" ht="12.75">
      <c r="P5" s="169"/>
      <c r="Q5" s="2"/>
      <c r="R5" s="2"/>
      <c r="S5" s="2"/>
      <c r="T5" s="2"/>
      <c r="U5" s="2"/>
      <c r="V5" s="2"/>
      <c r="W5" s="2"/>
      <c r="X5" s="2"/>
      <c r="Y5" s="2"/>
      <c r="Z5" s="2"/>
      <c r="AA5" s="2"/>
      <c r="AB5" s="2"/>
      <c r="AC5" s="2"/>
      <c r="AD5" s="2"/>
      <c r="AE5" s="2"/>
      <c r="AF5" s="2"/>
      <c r="AG5" s="2"/>
      <c r="AH5" s="2"/>
      <c r="AI5" s="2"/>
    </row>
    <row r="6" spans="16:35" ht="12.75">
      <c r="P6" s="169"/>
      <c r="Q6" s="2"/>
      <c r="R6" s="2"/>
      <c r="S6" s="2"/>
      <c r="T6" s="2"/>
      <c r="U6" s="2"/>
      <c r="V6" s="2"/>
      <c r="W6" s="2"/>
      <c r="X6" s="2"/>
      <c r="Y6" s="2"/>
      <c r="Z6" s="2"/>
      <c r="AA6" s="2"/>
      <c r="AB6" s="2"/>
      <c r="AC6" s="2"/>
      <c r="AD6" s="2"/>
      <c r="AE6" s="2"/>
      <c r="AF6" s="2"/>
      <c r="AG6" s="2"/>
      <c r="AH6" s="2"/>
      <c r="AI6" s="2"/>
    </row>
    <row r="7" spans="2:35" ht="13.5" customHeight="1">
      <c r="B7" s="441" t="s">
        <v>33</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170"/>
      <c r="AI7" s="170"/>
    </row>
    <row r="8" spans="2:35"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170"/>
      <c r="AI8" s="170"/>
    </row>
    <row r="10" ht="13.5">
      <c r="B10" s="6" t="s">
        <v>185</v>
      </c>
    </row>
    <row r="12" spans="2:35" ht="58.5" customHeight="1">
      <c r="B12" s="490" t="s">
        <v>1</v>
      </c>
      <c r="C12" s="490"/>
      <c r="D12" s="499" t="s">
        <v>186</v>
      </c>
      <c r="E12" s="499"/>
      <c r="F12" s="499"/>
      <c r="G12" s="499"/>
      <c r="H12" s="499"/>
      <c r="I12" s="499"/>
      <c r="J12" s="499"/>
      <c r="K12" s="499"/>
      <c r="L12" s="499"/>
      <c r="M12" s="499"/>
      <c r="N12" s="499"/>
      <c r="O12" s="499"/>
      <c r="P12" s="499"/>
      <c r="Q12" s="499"/>
      <c r="R12" s="499"/>
      <c r="S12" s="499"/>
      <c r="T12" s="499"/>
      <c r="U12" s="499"/>
      <c r="V12" s="499"/>
      <c r="W12" s="499"/>
      <c r="X12" s="500"/>
      <c r="Y12" s="500"/>
      <c r="Z12" s="500"/>
      <c r="AA12" s="500"/>
      <c r="AB12" s="500"/>
      <c r="AC12" s="500"/>
      <c r="AD12" s="500"/>
      <c r="AE12" s="500"/>
      <c r="AF12" s="500"/>
      <c r="AG12" s="500"/>
      <c r="AH12" s="171"/>
      <c r="AI12" s="171"/>
    </row>
    <row r="13" spans="2:35" ht="58.5" customHeight="1">
      <c r="B13" s="485" t="s">
        <v>2</v>
      </c>
      <c r="C13" s="485"/>
      <c r="D13" s="486" t="s">
        <v>187</v>
      </c>
      <c r="E13" s="486"/>
      <c r="F13" s="486"/>
      <c r="G13" s="486"/>
      <c r="H13" s="486"/>
      <c r="I13" s="486"/>
      <c r="J13" s="486"/>
      <c r="K13" s="486"/>
      <c r="L13" s="486"/>
      <c r="M13" s="486"/>
      <c r="N13" s="486"/>
      <c r="O13" s="486"/>
      <c r="P13" s="486"/>
      <c r="Q13" s="486"/>
      <c r="R13" s="486"/>
      <c r="S13" s="486"/>
      <c r="T13" s="486"/>
      <c r="U13" s="486"/>
      <c r="V13" s="486"/>
      <c r="W13" s="486"/>
      <c r="X13" s="501">
        <f>'2-4別1'!E5</f>
        <v>0</v>
      </c>
      <c r="Y13" s="501"/>
      <c r="Z13" s="501"/>
      <c r="AA13" s="501"/>
      <c r="AB13" s="501"/>
      <c r="AC13" s="501"/>
      <c r="AD13" s="501"/>
      <c r="AE13" s="502" t="s">
        <v>11</v>
      </c>
      <c r="AF13" s="502"/>
      <c r="AG13" s="502"/>
      <c r="AH13" s="171"/>
      <c r="AI13" s="171"/>
    </row>
    <row r="14" spans="2:33" ht="40.5" customHeight="1">
      <c r="B14" s="482" t="s">
        <v>116</v>
      </c>
      <c r="C14" s="482"/>
      <c r="D14" s="482"/>
      <c r="E14" s="482"/>
      <c r="F14" s="482"/>
      <c r="G14" s="482"/>
      <c r="H14" s="482"/>
      <c r="I14" s="482"/>
      <c r="J14" s="482"/>
      <c r="K14" s="482"/>
      <c r="L14" s="482"/>
      <c r="M14" s="482"/>
      <c r="N14" s="482"/>
      <c r="O14" s="482"/>
      <c r="P14" s="482"/>
      <c r="Q14" s="482"/>
      <c r="R14" s="482"/>
      <c r="S14" s="482"/>
      <c r="T14" s="482"/>
      <c r="U14" s="482"/>
      <c r="V14" s="482"/>
      <c r="W14" s="482"/>
      <c r="X14" s="483" t="str">
        <f>IF(X13&gt;=25,"算定可","算定不可")</f>
        <v>算定不可</v>
      </c>
      <c r="Y14" s="483"/>
      <c r="Z14" s="483"/>
      <c r="AA14" s="483"/>
      <c r="AB14" s="483"/>
      <c r="AC14" s="483"/>
      <c r="AD14" s="483"/>
      <c r="AE14" s="483"/>
      <c r="AF14" s="483"/>
      <c r="AG14" s="483"/>
    </row>
    <row r="15" spans="2:33" ht="40.5" customHeight="1">
      <c r="B15" s="484" t="s">
        <v>146</v>
      </c>
      <c r="C15" s="484"/>
      <c r="D15" s="484"/>
      <c r="E15" s="484"/>
      <c r="F15" s="484"/>
      <c r="G15" s="484"/>
      <c r="H15" s="484"/>
      <c r="I15" s="484"/>
      <c r="J15" s="484"/>
      <c r="K15" s="484"/>
      <c r="L15" s="484"/>
      <c r="M15" s="484"/>
      <c r="N15" s="484"/>
      <c r="O15" s="484"/>
      <c r="P15" s="484"/>
      <c r="Q15" s="484"/>
      <c r="R15" s="484"/>
      <c r="S15" s="484"/>
      <c r="T15" s="484"/>
      <c r="U15" s="484"/>
      <c r="V15" s="484"/>
      <c r="W15" s="484"/>
      <c r="X15" s="148"/>
      <c r="Y15" s="149"/>
      <c r="Z15" s="149"/>
      <c r="AA15" s="149"/>
      <c r="AB15" s="149"/>
      <c r="AC15" s="149">
        <f>IF(X14="算定可",3,0)</f>
        <v>0</v>
      </c>
      <c r="AD15" s="149"/>
      <c r="AE15" s="149"/>
      <c r="AF15" s="149"/>
      <c r="AG15" s="150"/>
    </row>
    <row r="17" ht="13.5">
      <c r="B17" s="6" t="s">
        <v>5</v>
      </c>
    </row>
    <row r="18" spans="3:5" ht="13.5">
      <c r="C18" s="1" t="s">
        <v>6</v>
      </c>
      <c r="E18" s="6" t="s">
        <v>188</v>
      </c>
    </row>
    <row r="19" spans="3:5" ht="13.5">
      <c r="C19" s="1" t="s">
        <v>6</v>
      </c>
      <c r="E19" s="6" t="s">
        <v>189</v>
      </c>
    </row>
    <row r="20" spans="3:5" ht="13.5">
      <c r="C20" s="1" t="s">
        <v>6</v>
      </c>
      <c r="E20" s="80" t="s">
        <v>190</v>
      </c>
    </row>
    <row r="21" ht="13.5">
      <c r="E21" s="6" t="s">
        <v>191</v>
      </c>
    </row>
    <row r="22" ht="13.5">
      <c r="E22" s="6" t="s">
        <v>192</v>
      </c>
    </row>
    <row r="23" spans="2:37" ht="30" customHeight="1">
      <c r="B23" s="172" t="s">
        <v>8</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4"/>
      <c r="AK23" s="175"/>
    </row>
    <row r="24" spans="2:37" ht="30" customHeight="1">
      <c r="B24" s="176" t="s">
        <v>193</v>
      </c>
      <c r="C24" s="177"/>
      <c r="D24" s="178"/>
      <c r="E24" s="179" t="s">
        <v>194</v>
      </c>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80"/>
      <c r="AK24" s="25"/>
    </row>
    <row r="32" spans="25:35" ht="12.75">
      <c r="Y32" s="12"/>
      <c r="Z32" s="12"/>
      <c r="AA32" s="12"/>
      <c r="AB32" s="12"/>
      <c r="AC32" s="12"/>
      <c r="AD32" s="12"/>
      <c r="AE32" s="12"/>
      <c r="AF32" s="12"/>
      <c r="AG32" s="12"/>
      <c r="AH32" s="12"/>
      <c r="AI32" s="12"/>
    </row>
    <row r="33" spans="25:35" ht="13.5">
      <c r="Y33" s="13" t="s">
        <v>195</v>
      </c>
      <c r="Z33" s="13" t="s">
        <v>196</v>
      </c>
      <c r="AA33" s="12"/>
      <c r="AB33" s="12"/>
      <c r="AC33" s="12"/>
      <c r="AD33" s="12"/>
      <c r="AE33" s="12"/>
      <c r="AF33" s="12"/>
      <c r="AG33" s="12"/>
      <c r="AH33" s="12"/>
      <c r="AI33" s="12"/>
    </row>
    <row r="34" spans="25:35" ht="13.5">
      <c r="Y34" s="13" t="s">
        <v>197</v>
      </c>
      <c r="Z34" s="13" t="s">
        <v>198</v>
      </c>
      <c r="AA34" s="12"/>
      <c r="AB34" s="12"/>
      <c r="AC34" s="12"/>
      <c r="AD34" s="12"/>
      <c r="AE34" s="12"/>
      <c r="AF34" s="12"/>
      <c r="AG34" s="12"/>
      <c r="AH34" s="12"/>
      <c r="AI34" s="12"/>
    </row>
  </sheetData>
  <sheetProtection password="CC3D" sheet="1" selectLockedCells="1"/>
  <mergeCells count="12">
    <mergeCell ref="X13:AD13"/>
    <mergeCell ref="AE13:AG13"/>
    <mergeCell ref="B14:W14"/>
    <mergeCell ref="X14:AG14"/>
    <mergeCell ref="B15:W15"/>
    <mergeCell ref="B2:L4"/>
    <mergeCell ref="B7:AG8"/>
    <mergeCell ref="B12:C12"/>
    <mergeCell ref="D12:W12"/>
    <mergeCell ref="X12:AG12"/>
    <mergeCell ref="B13:C13"/>
    <mergeCell ref="D13:W13"/>
  </mergeCells>
  <dataValidations count="1">
    <dataValidation type="list" allowBlank="1" showErrorMessage="1" sqref="AH12:AI12">
      <formula1>$Y$33:$Z$33</formula1>
      <formula2>0</formula2>
    </dataValidation>
  </dataValidations>
  <printOptions/>
  <pageMargins left="0.75" right="0.75" top="1" bottom="1" header="0.5118055555555555" footer="0.5118055555555555"/>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
</cp:lastModifiedBy>
  <cp:lastPrinted>2021-01-19T05:49:18Z</cp:lastPrinted>
  <dcterms:modified xsi:type="dcterms:W3CDTF">2021-01-19T10:26:46Z</dcterms:modified>
  <cp:category/>
  <cp:version/>
  <cp:contentType/>
  <cp:contentStatus/>
</cp:coreProperties>
</file>