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7_令和4年度\21_変更評価加算\03_非常勤さんの確認\"/>
    </mc:Choice>
  </mc:AlternateContent>
  <bookViews>
    <workbookView xWindow="0" yWindow="0" windowWidth="18120" windowHeight="12210" tabRatio="943"/>
  </bookViews>
  <sheets>
    <sheet name="評価加算変更協議様式2-1" sheetId="83" r:id="rId1"/>
    <sheet name="2-2" sheetId="47" r:id="rId2"/>
    <sheet name="3-1" sheetId="31" r:id="rId3"/>
    <sheet name="3-1別1" sheetId="41" r:id="rId4"/>
    <sheet name="3-2" sheetId="8" r:id="rId5"/>
    <sheet name="3-2別1" sheetId="48" r:id="rId6"/>
    <sheet name="3-3" sheetId="9" r:id="rId7"/>
    <sheet name="3-3別1" sheetId="42" r:id="rId8"/>
    <sheet name="3-4" sheetId="19" r:id="rId9"/>
    <sheet name="3-4別1" sheetId="50" state="hidden" r:id="rId10"/>
    <sheet name="3-5" sheetId="44" r:id="rId11"/>
    <sheet name="3-5別1" sheetId="52" r:id="rId12"/>
    <sheet name="3-6" sheetId="40" r:id="rId13"/>
    <sheet name="3-6別1" sheetId="81" state="hidden" r:id="rId14"/>
    <sheet name="3-7" sheetId="75" r:id="rId15"/>
    <sheet name="3-7別1" sheetId="82" state="hidden" r:id="rId16"/>
    <sheet name="3-8" sheetId="97" r:id="rId17"/>
    <sheet name="3-8別1" sheetId="76" state="hidden" r:id="rId18"/>
    <sheet name="3-9" sheetId="87" r:id="rId19"/>
    <sheet name="3-9別1" sheetId="59" state="hidden" r:id="rId20"/>
    <sheet name="3-10" sheetId="27" r:id="rId21"/>
    <sheet name="3-10別1" sheetId="60" state="hidden" r:id="rId22"/>
    <sheet name="3-11" sheetId="12" r:id="rId23"/>
    <sheet name="3-11別1" sheetId="53" r:id="rId24"/>
    <sheet name="3-12" sheetId="18" r:id="rId25"/>
    <sheet name="3-13" sheetId="36" r:id="rId26"/>
    <sheet name="3-13別1" sheetId="54" state="hidden" r:id="rId27"/>
    <sheet name="3-14" sheetId="62" r:id="rId28"/>
    <sheet name="3-14別1" sheetId="63" state="hidden" r:id="rId29"/>
    <sheet name="3-15" sheetId="64" r:id="rId30"/>
    <sheet name="3-15別1" sheetId="65" state="hidden" r:id="rId31"/>
    <sheet name="3-16" sheetId="20" r:id="rId32"/>
    <sheet name="3-16別1" sheetId="61" state="hidden" r:id="rId33"/>
    <sheet name="3-17" sheetId="66" r:id="rId34"/>
    <sheet name="3-17別1" sheetId="67" state="hidden" r:id="rId35"/>
    <sheet name="3-18" sheetId="68" r:id="rId36"/>
    <sheet name="3-18別１" sheetId="69" state="hidden" r:id="rId37"/>
    <sheet name="3-19" sheetId="88" r:id="rId38"/>
    <sheet name="3-19別１" sheetId="89" state="hidden" r:id="rId39"/>
    <sheet name="3-20" sheetId="91" r:id="rId40"/>
    <sheet name="3-20別１" sheetId="92" state="hidden" r:id="rId41"/>
    <sheet name="3-21" sheetId="93" r:id="rId42"/>
    <sheet name="3-18別１ (2)" sheetId="98" state="hidden" r:id="rId43"/>
    <sheet name="3-21別１" sheetId="95" state="hidden" r:id="rId44"/>
    <sheet name="3-22" sheetId="99" r:id="rId45"/>
  </sheets>
  <definedNames>
    <definedName name="_xlnm._FilterDatabase" localSheetId="20" hidden="1">'3-10'!#REF!</definedName>
    <definedName name="_xlnm._FilterDatabase" localSheetId="22" hidden="1">'3-11'!#REF!</definedName>
    <definedName name="_xlnm._FilterDatabase" localSheetId="24" hidden="1">'3-12'!$T$28:$U$28</definedName>
    <definedName name="_xlnm._FilterDatabase" localSheetId="31" hidden="1">'3-16'!$Y$31:$Z$31</definedName>
    <definedName name="_xlnm._FilterDatabase" localSheetId="39" hidden="1">'3-20'!#REF!</definedName>
    <definedName name="_xlnm._FilterDatabase" localSheetId="41" hidden="1">'3-21'!#REF!</definedName>
    <definedName name="_xlnm._FilterDatabase" localSheetId="8" hidden="1">'3-4'!$Y$33:$Z$33</definedName>
    <definedName name="_xlnm._FilterDatabase" localSheetId="12" hidden="1">'3-6'!$AJ$10:$AK$10</definedName>
    <definedName name="_xlnm._FilterDatabase" localSheetId="13" hidden="1">'3-6別1'!$B$11:$F$11</definedName>
    <definedName name="_xlnm._FilterDatabase" localSheetId="14" hidden="1">'3-7'!#REF!</definedName>
    <definedName name="_xlnm._FilterDatabase" localSheetId="18" hidden="1">'3-9'!#REF!</definedName>
    <definedName name="_xlnm.Print_Area" localSheetId="1">'2-2'!$A$1:$Z$61</definedName>
    <definedName name="_xlnm.Print_Area" localSheetId="2">'3-1'!$A$1:$AI$27</definedName>
    <definedName name="_xlnm.Print_Area" localSheetId="20">'3-10'!$A$1:$AH$21</definedName>
    <definedName name="_xlnm.Print_Area" localSheetId="21">'3-10別1'!$A$1:$E$15</definedName>
    <definedName name="_xlnm.Print_Area" localSheetId="22">'3-11'!$A$1:$AI$24</definedName>
    <definedName name="_xlnm.Print_Area" localSheetId="23">'3-11別1'!$A$1:$C$24</definedName>
    <definedName name="_xlnm.Print_Area" localSheetId="24">'3-12'!$A$1:$AH$23</definedName>
    <definedName name="_xlnm.Print_Area" localSheetId="25">'3-13'!$A$1:$AH$23</definedName>
    <definedName name="_xlnm.Print_Area" localSheetId="26">'3-13別1'!$A$1:$H$38</definedName>
    <definedName name="_xlnm.Print_Area" localSheetId="28">'3-14別1'!$A$1:$D$11</definedName>
    <definedName name="_xlnm.Print_Area" localSheetId="29">'3-15'!$A$1:$AH$32</definedName>
    <definedName name="_xlnm.Print_Area" localSheetId="30">'3-15別1'!$A$1:$G$14</definedName>
    <definedName name="_xlnm.Print_Area" localSheetId="31">'3-16'!$A$1:$AH$24</definedName>
    <definedName name="_xlnm.Print_Area" localSheetId="32">'3-16別1'!$A$1:$F$10</definedName>
    <definedName name="_xlnm.Print_Area" localSheetId="33">'3-17'!$A$1:$AG$27</definedName>
    <definedName name="_xlnm.Print_Area" localSheetId="34">'3-17別1'!$A$1:$G$37</definedName>
    <definedName name="_xlnm.Print_Area" localSheetId="35">'3-18'!$A$1:$AG$29</definedName>
    <definedName name="_xlnm.Print_Area" localSheetId="36">'3-18別１'!$A$1:$G$11</definedName>
    <definedName name="_xlnm.Print_Area" localSheetId="42">'3-18別１ (2)'!$A$1:$E$10</definedName>
    <definedName name="_xlnm.Print_Area" localSheetId="37">'3-19'!$A$1:$AH$29</definedName>
    <definedName name="_xlnm.Print_Area" localSheetId="38">'3-19別１'!$A$1:$D$12</definedName>
    <definedName name="_xlnm.Print_Area" localSheetId="3">'3-1別1'!$A$1:$F$44</definedName>
    <definedName name="_xlnm.Print_Area" localSheetId="4">'3-2'!$A$1:$AH$36</definedName>
    <definedName name="_xlnm.Print_Area" localSheetId="39">'3-20'!$A$1:$AH$26</definedName>
    <definedName name="_xlnm.Print_Area" localSheetId="40">'3-20別１'!$A$1:$C$10</definedName>
    <definedName name="_xlnm.Print_Area" localSheetId="41">'3-21'!$A$1:$AG$26</definedName>
    <definedName name="_xlnm.Print_Area" localSheetId="43">'3-21別１'!$A$1:$B$20</definedName>
    <definedName name="_xlnm.Print_Area" localSheetId="44">'3-22'!$A$1:$AF$22</definedName>
    <definedName name="_xlnm.Print_Area" localSheetId="5">'3-2別1'!$A$1:$D$38</definedName>
    <definedName name="_xlnm.Print_Area" localSheetId="6">'3-3'!$A$1:$AH$29</definedName>
    <definedName name="_xlnm.Print_Area" localSheetId="7">'3-3別1'!$A$1:$D$37</definedName>
    <definedName name="_xlnm.Print_Area" localSheetId="8">'3-4'!$A$1:$AK$29</definedName>
    <definedName name="_xlnm.Print_Area" localSheetId="9">'3-4別1'!$B$2:$I$46</definedName>
    <definedName name="_xlnm.Print_Area" localSheetId="10">'3-5'!$A$1:$AI$30</definedName>
    <definedName name="_xlnm.Print_Area" localSheetId="11">'3-5別1'!$A$1:$D$17</definedName>
    <definedName name="_xlnm.Print_Area" localSheetId="12">'3-6'!$A$1:$AI$26</definedName>
    <definedName name="_xlnm.Print_Area" localSheetId="13">'3-6別1'!$B$1:$I$32</definedName>
    <definedName name="_xlnm.Print_Area" localSheetId="14">'3-7'!$A$1:$AH$27</definedName>
    <definedName name="_xlnm.Print_Area" localSheetId="15">'3-7別1'!$B$1:$I$20</definedName>
    <definedName name="_xlnm.Print_Area" localSheetId="16">'3-8'!$A$1:$AJ$22</definedName>
    <definedName name="_xlnm.Print_Area" localSheetId="17">'3-8別1'!$B$1:$I$32</definedName>
    <definedName name="_xlnm.Print_Area" localSheetId="18">'3-9'!$A$1:$AH$21</definedName>
    <definedName name="_xlnm.Print_Area" localSheetId="19">'3-9別1'!$A$1:$F$16</definedName>
    <definedName name="_xlnm.Print_Area" localSheetId="0">'評価加算変更協議様式2-1'!$B$1:$H$38</definedName>
  </definedNames>
  <calcPr calcId="162913" concurrentCalc="0"/>
</workbook>
</file>

<file path=xl/calcChain.xml><?xml version="1.0" encoding="utf-8"?>
<calcChain xmlns="http://schemas.openxmlformats.org/spreadsheetml/2006/main">
  <c r="G3" i="83" l="1"/>
  <c r="G35" i="83"/>
  <c r="X16" i="99"/>
  <c r="H34" i="83"/>
  <c r="X15" i="99"/>
  <c r="X14" i="88"/>
  <c r="X12" i="18"/>
  <c r="X12" i="91"/>
  <c r="X13" i="91"/>
  <c r="H32" i="83"/>
  <c r="X13" i="87"/>
  <c r="X14" i="87"/>
  <c r="H17" i="83"/>
  <c r="X12" i="97"/>
  <c r="K13" i="97"/>
  <c r="H16" i="83"/>
  <c r="X12" i="75"/>
  <c r="X13" i="75"/>
  <c r="H15" i="83"/>
  <c r="X12" i="40"/>
  <c r="K13" i="40"/>
  <c r="H14" i="83"/>
  <c r="X13" i="68"/>
  <c r="X14" i="68"/>
  <c r="H30" i="83"/>
  <c r="X14" i="64"/>
  <c r="H23" i="83"/>
  <c r="X13" i="27"/>
  <c r="X14" i="27"/>
  <c r="H18" i="83"/>
  <c r="X13" i="20"/>
  <c r="H26" i="83"/>
  <c r="C25" i="67"/>
  <c r="C6" i="67"/>
  <c r="X13" i="64"/>
  <c r="C5" i="54"/>
  <c r="F5" i="54"/>
  <c r="C25" i="53"/>
  <c r="X12" i="12"/>
  <c r="X13" i="18"/>
  <c r="H20" i="83"/>
  <c r="B3" i="52"/>
  <c r="X12" i="44"/>
  <c r="X13" i="44"/>
  <c r="X14" i="44"/>
  <c r="H13" i="83"/>
  <c r="D42" i="42"/>
  <c r="D39" i="42"/>
  <c r="C38" i="42"/>
  <c r="D5" i="42"/>
  <c r="X12" i="9"/>
  <c r="E5" i="50"/>
  <c r="D38" i="48"/>
  <c r="R13" i="8"/>
  <c r="D21" i="48"/>
  <c r="K13" i="8"/>
  <c r="V35" i="48"/>
  <c r="H36" i="83"/>
  <c r="X12" i="93"/>
  <c r="AL13" i="93"/>
  <c r="H31" i="83"/>
  <c r="X13" i="88"/>
  <c r="X12" i="20"/>
  <c r="F39" i="41"/>
  <c r="F31" i="41"/>
  <c r="F30" i="41"/>
  <c r="F29" i="41"/>
  <c r="F28" i="41"/>
  <c r="F27" i="41"/>
  <c r="F35" i="41"/>
  <c r="F34" i="41"/>
  <c r="F33" i="41"/>
  <c r="F32" i="41"/>
  <c r="F22" i="41"/>
  <c r="F23" i="41"/>
  <c r="F24" i="41"/>
  <c r="F25" i="41"/>
  <c r="F26" i="41"/>
  <c r="F36" i="41"/>
  <c r="X13" i="62"/>
  <c r="X14" i="62"/>
  <c r="H22" i="83"/>
  <c r="U12" i="53"/>
  <c r="V18" i="48"/>
  <c r="F10" i="41"/>
  <c r="F11" i="41"/>
  <c r="F14" i="41"/>
  <c r="F15" i="41"/>
  <c r="F12" i="41"/>
  <c r="F16" i="41"/>
  <c r="F17" i="41"/>
  <c r="F18" i="41"/>
  <c r="X18" i="41"/>
  <c r="F19" i="41"/>
  <c r="F13" i="41"/>
  <c r="F20" i="41"/>
  <c r="F21" i="41"/>
  <c r="F37" i="41"/>
  <c r="F38" i="41"/>
  <c r="F40" i="41"/>
  <c r="F41" i="41"/>
  <c r="B42" i="41"/>
  <c r="C5" i="41"/>
  <c r="X13" i="12"/>
  <c r="X14" i="12"/>
  <c r="X15" i="12"/>
  <c r="H19" i="83"/>
  <c r="X13" i="36"/>
  <c r="X14" i="36"/>
  <c r="X15" i="36"/>
  <c r="H21" i="83"/>
  <c r="X15" i="66"/>
  <c r="H27" i="83"/>
  <c r="X14" i="66"/>
  <c r="X14" i="19"/>
  <c r="X15" i="19"/>
  <c r="H12" i="83"/>
  <c r="G31" i="83"/>
  <c r="Y13" i="8"/>
  <c r="C5" i="48"/>
  <c r="G29" i="83"/>
  <c r="G33" i="83"/>
  <c r="G34" i="83"/>
  <c r="G26" i="83"/>
  <c r="G21" i="83"/>
  <c r="G19" i="83"/>
  <c r="G14" i="83"/>
  <c r="Y12" i="8"/>
  <c r="K11" i="31"/>
  <c r="F42" i="41"/>
  <c r="C6" i="41"/>
  <c r="R11" i="31"/>
  <c r="G11" i="83"/>
  <c r="G20" i="83"/>
  <c r="G18" i="83"/>
  <c r="G17" i="83"/>
  <c r="G30" i="83"/>
  <c r="G13" i="83"/>
  <c r="G12" i="83"/>
  <c r="G23" i="83"/>
  <c r="G24" i="83"/>
  <c r="G27" i="83"/>
  <c r="G15" i="83"/>
  <c r="G25" i="83"/>
  <c r="G32" i="83"/>
  <c r="G10" i="83"/>
  <c r="G9" i="83"/>
  <c r="G16" i="83"/>
  <c r="G28" i="83"/>
  <c r="G22" i="83"/>
  <c r="AC13" i="93"/>
  <c r="H33" i="83"/>
  <c r="C41" i="42"/>
  <c r="D38" i="42"/>
  <c r="D6" i="42"/>
  <c r="X13" i="9"/>
  <c r="X14" i="9"/>
  <c r="Y14" i="8"/>
  <c r="O22" i="8"/>
  <c r="O23" i="8"/>
  <c r="W24" i="8"/>
  <c r="H10" i="83"/>
  <c r="Y11" i="31"/>
  <c r="K12" i="31"/>
  <c r="X15" i="9"/>
  <c r="X16" i="9"/>
  <c r="H11" i="83"/>
  <c r="K16" i="31"/>
  <c r="H9" i="83"/>
  <c r="H37" i="83"/>
</calcChain>
</file>

<file path=xl/sharedStrings.xml><?xml version="1.0" encoding="utf-8"?>
<sst xmlns="http://schemas.openxmlformats.org/spreadsheetml/2006/main" count="919" uniqueCount="579">
  <si>
    <t>○</t>
    <phoneticPr fontId="2"/>
  </si>
  <si>
    <t>している者とすること。</t>
    <rPh sb="4" eb="5">
      <t>モノ</t>
    </rPh>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</si>
  <si>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</si>
  <si>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</si>
  <si>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</si>
  <si>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</si>
  <si>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</si>
  <si>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</si>
  <si>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</si>
  <si>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</si>
  <si>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</si>
  <si>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</si>
  <si>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</si>
  <si>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</si>
  <si>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</si>
  <si>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</si>
  <si>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</si>
  <si>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</si>
  <si>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</si>
  <si>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</si>
  <si>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</si>
  <si>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</si>
  <si>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</si>
  <si>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</si>
  <si>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</si>
  <si>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</si>
  <si>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</si>
  <si>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</si>
  <si>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</si>
  <si>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</si>
  <si>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</si>
  <si>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</si>
  <si>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</si>
  <si>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</si>
  <si>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</si>
  <si>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</si>
  <si>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</si>
  <si>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</si>
  <si>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</si>
  <si>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</si>
  <si>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</si>
  <si>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</si>
  <si>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</si>
  <si>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</si>
  <si>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</si>
  <si>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</si>
  <si>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</si>
  <si>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</si>
  <si>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</si>
  <si>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</si>
  <si>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</si>
  <si>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</si>
  <si>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</si>
  <si>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</si>
  <si>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</si>
  <si>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</si>
  <si>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</si>
  <si>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</si>
  <si>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</si>
  <si>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</si>
  <si>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</si>
  <si>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</si>
  <si>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</si>
  <si>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</si>
  <si>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</si>
  <si>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「有資格者」は、介護福祉士、介護職員基礎研修修了者、介護職員初任者研修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</si>
  <si>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の資格を有する者とする。</t>
    <rPh sb="1" eb="3">
      <t>シカク</t>
    </rPh>
    <rPh sb="4" eb="5">
      <t>ユウ</t>
    </rPh>
    <rPh sb="7" eb="8">
      <t>モノ</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</si>
  <si>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</si>
  <si>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</si>
  <si>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</si>
  <si>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</si>
  <si>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</si>
  <si>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</si>
  <si>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</si>
  <si>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要介護度の改善</t>
    <rPh sb="0" eb="3">
      <t>ヨウカイゴ</t>
    </rPh>
    <rPh sb="3" eb="4">
      <t>ド</t>
    </rPh>
    <rPh sb="5" eb="7">
      <t>カイゼン</t>
    </rPh>
    <phoneticPr fontId="2"/>
  </si>
  <si>
    <t>①</t>
    <phoneticPr fontId="2"/>
  </si>
  <si>
    <t>②</t>
    <phoneticPr fontId="2"/>
  </si>
  <si>
    <t>③</t>
    <phoneticPr fontId="2"/>
  </si>
  <si>
    <t>要介護度が改善した入所者の割合（小数点第２位以下切捨て）</t>
    <rPh sb="0" eb="1">
      <t>ヨウ</t>
    </rPh>
    <rPh sb="1" eb="3">
      <t>カイゴ</t>
    </rPh>
    <rPh sb="3" eb="4">
      <t>ド</t>
    </rPh>
    <rPh sb="5" eb="7">
      <t>カイゼン</t>
    </rPh>
    <rPh sb="9" eb="12">
      <t>ニュウショシャ</t>
    </rPh>
    <rPh sb="13" eb="15">
      <t>ワリアイ</t>
    </rPh>
    <rPh sb="16" eb="19">
      <t>ショウスウテン</t>
    </rPh>
    <rPh sb="19" eb="20">
      <t>ダイ</t>
    </rPh>
    <rPh sb="21" eb="22">
      <t>イ</t>
    </rPh>
    <rPh sb="22" eb="24">
      <t>イカ</t>
    </rPh>
    <rPh sb="24" eb="25">
      <t>キ</t>
    </rPh>
    <rPh sb="25" eb="26">
      <t>ス</t>
    </rPh>
    <phoneticPr fontId="2"/>
  </si>
  <si>
    <t>○</t>
    <phoneticPr fontId="2"/>
  </si>
  <si>
    <t>特養の入所前に認定を受けた者、特養の退所後に認定を受けた者は含めない。</t>
    <rPh sb="0" eb="2">
      <t>トクヨウ</t>
    </rPh>
    <rPh sb="3" eb="5">
      <t>ニュウショ</t>
    </rPh>
    <rPh sb="5" eb="6">
      <t>マエ</t>
    </rPh>
    <rPh sb="7" eb="9">
      <t>ニンテイ</t>
    </rPh>
    <rPh sb="10" eb="11">
      <t>ウ</t>
    </rPh>
    <rPh sb="13" eb="14">
      <t>モノ</t>
    </rPh>
    <rPh sb="15" eb="17">
      <t>トクヨウ</t>
    </rPh>
    <rPh sb="18" eb="20">
      <t>タイショ</t>
    </rPh>
    <rPh sb="20" eb="21">
      <t>ゴ</t>
    </rPh>
    <rPh sb="22" eb="24">
      <t>ニンテイ</t>
    </rPh>
    <rPh sb="25" eb="26">
      <t>ウ</t>
    </rPh>
    <rPh sb="28" eb="29">
      <t>モノ</t>
    </rPh>
    <rPh sb="30" eb="31">
      <t>フク</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</si>
  <si>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</si>
  <si>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</si>
  <si>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</si>
  <si>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</si>
  <si>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職員定着率の向上</t>
    <rPh sb="0" eb="2">
      <t>ショクイン</t>
    </rPh>
    <rPh sb="2" eb="5">
      <t>テイチャクリツ</t>
    </rPh>
    <rPh sb="6" eb="8">
      <t>コウジョウ</t>
    </rPh>
    <phoneticPr fontId="2"/>
  </si>
  <si>
    <t>地域社会への貢献等</t>
    <phoneticPr fontId="2"/>
  </si>
  <si>
    <t>○</t>
    <phoneticPr fontId="2"/>
  </si>
  <si>
    <t>職員定着率</t>
    <rPh sb="0" eb="2">
      <t>ショクイン</t>
    </rPh>
    <rPh sb="2" eb="5">
      <t>テイチャクリツ</t>
    </rPh>
    <phoneticPr fontId="2"/>
  </si>
  <si>
    <t>社福軽減を実施している施設は、福祉保健局HPの「特別養護老人ホーム一覧」に</t>
    <rPh sb="0" eb="2">
      <t>シャフク</t>
    </rPh>
    <rPh sb="2" eb="4">
      <t>ケイゲン</t>
    </rPh>
    <rPh sb="5" eb="7">
      <t>ジッシ</t>
    </rPh>
    <rPh sb="11" eb="13">
      <t>シセツ</t>
    </rPh>
    <rPh sb="15" eb="17">
      <t>フクシ</t>
    </rPh>
    <rPh sb="17" eb="19">
      <t>ホケン</t>
    </rPh>
    <rPh sb="19" eb="20">
      <t>キョク</t>
    </rPh>
    <rPh sb="33" eb="35">
      <t>イチラン</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</si>
  <si>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</si>
  <si>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</si>
  <si>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</si>
  <si>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</si>
  <si>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</si>
  <si>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</si>
  <si>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</si>
  <si>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</si>
  <si>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r>
      <t>②には、①のうち要介護度が</t>
    </r>
    <r>
      <rPr>
        <b/>
        <sz val="11"/>
        <color indexed="10"/>
        <rFont val="HGｺﾞｼｯｸM"/>
        <family val="3"/>
        <charset val="128"/>
      </rPr>
      <t>前回認定から</t>
    </r>
    <r>
      <rPr>
        <sz val="11"/>
        <rFont val="HGｺﾞｼｯｸM"/>
        <family val="3"/>
        <charset val="128"/>
      </rPr>
      <t>改善した入所者の人数を記載する。</t>
    </r>
    <rPh sb="8" eb="11">
      <t>ヨウカイゴ</t>
    </rPh>
    <rPh sb="11" eb="12">
      <t>ド</t>
    </rPh>
    <rPh sb="13" eb="15">
      <t>ゼンカイ</t>
    </rPh>
    <rPh sb="15" eb="17">
      <t>ニンテイ</t>
    </rPh>
    <rPh sb="19" eb="21">
      <t>カイゼン</t>
    </rPh>
    <rPh sb="23" eb="26">
      <t>ニュウショシャ</t>
    </rPh>
    <rPh sb="27" eb="29">
      <t>ニンズウ</t>
    </rPh>
    <rPh sb="30" eb="32">
      <t>キサイ</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</si>
  <si>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</si>
  <si>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</si>
  <si>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</si>
  <si>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</si>
  <si>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</si>
  <si>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20"/>
  </si>
  <si>
    <t>№</t>
    <phoneticPr fontId="20"/>
  </si>
  <si>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</si>
  <si>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</si>
  <si>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</si>
  <si>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</si>
  <si>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介護・看護職員の増配置（2：1）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</si>
  <si>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</si>
  <si>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</si>
  <si>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</si>
  <si>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</si>
  <si>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</si>
  <si>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</si>
  <si>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</si>
  <si>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</si>
  <si>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</si>
  <si>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身寄りのない高齢者の受入れ</t>
    <rPh sb="0" eb="2">
      <t>ミヨ</t>
    </rPh>
    <rPh sb="6" eb="8">
      <t>コウレイ</t>
    </rPh>
    <rPh sb="8" eb="9">
      <t>シャ</t>
    </rPh>
    <rPh sb="10" eb="12">
      <t>ウケイ</t>
    </rPh>
    <phoneticPr fontId="2"/>
  </si>
  <si>
    <t>12</t>
    <phoneticPr fontId="2"/>
  </si>
  <si>
    <t>13</t>
    <phoneticPr fontId="2"/>
  </si>
  <si>
    <t>要介護度の改善</t>
  </si>
  <si>
    <t>14</t>
    <phoneticPr fontId="2"/>
  </si>
  <si>
    <t>15</t>
    <phoneticPr fontId="2"/>
  </si>
  <si>
    <t>16</t>
    <phoneticPr fontId="2"/>
  </si>
  <si>
    <t>次世代への介護の魅力発信</t>
    <rPh sb="0" eb="3">
      <t>ジセダイ</t>
    </rPh>
    <rPh sb="5" eb="7">
      <t>カイゴ</t>
    </rPh>
    <rPh sb="8" eb="10">
      <t>ミリョク</t>
    </rPh>
    <rPh sb="10" eb="12">
      <t>ハッシン</t>
    </rPh>
    <phoneticPr fontId="2"/>
  </si>
  <si>
    <t>17</t>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</si>
  <si>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</si>
  <si>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</si>
  <si>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</si>
  <si>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</si>
  <si>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</si>
  <si>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</si>
  <si>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</si>
  <si>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</si>
  <si>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</si>
  <si>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</si>
  <si>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</si>
  <si>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</si>
  <si>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</si>
  <si>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</si>
  <si>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</si>
  <si>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</si>
  <si>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</si>
  <si>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20"/>
  </si>
  <si>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</si>
  <si>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</si>
  <si>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</si>
  <si>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</si>
  <si>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</si>
  <si>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</si>
  <si>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</si>
  <si>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</si>
  <si>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</si>
  <si>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</si>
  <si>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</si>
  <si>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</si>
  <si>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</si>
  <si>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</si>
  <si>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</si>
  <si>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年齢</t>
    <rPh sb="0" eb="2">
      <t>ネンレイ</t>
    </rPh>
    <phoneticPr fontId="2"/>
  </si>
  <si>
    <t>性別</t>
    <rPh sb="0" eb="2">
      <t>セイベツ</t>
    </rPh>
    <phoneticPr fontId="2"/>
  </si>
  <si>
    <t>男性</t>
    <rPh sb="0" eb="2">
      <t>ダンセイ</t>
    </rPh>
    <phoneticPr fontId="2"/>
  </si>
  <si>
    <t>女性</t>
    <rPh sb="0" eb="2">
      <t>ジョセイ</t>
    </rPh>
    <phoneticPr fontId="2"/>
  </si>
  <si>
    <t>前回要介護度</t>
    <rPh sb="0" eb="2">
      <t>ゼンカイ</t>
    </rPh>
    <rPh sb="2" eb="5">
      <t>ヨウカイゴ</t>
    </rPh>
    <rPh sb="5" eb="6">
      <t>ド</t>
    </rPh>
    <phoneticPr fontId="2"/>
  </si>
  <si>
    <t>今回要介護度</t>
    <rPh sb="0" eb="2">
      <t>コンカイ</t>
    </rPh>
    <rPh sb="2" eb="5">
      <t>ヨウカイゴ</t>
    </rPh>
    <rPh sb="5" eb="6">
      <t>ド</t>
    </rPh>
    <phoneticPr fontId="2"/>
  </si>
  <si>
    <t>場所</t>
    <rPh sb="0" eb="2">
      <t>バショ</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</si>
  <si>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</si>
  <si>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</si>
  <si>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</si>
  <si>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延べ日数で入力する。 同時に２名が２日研修に参加した場合は、４日とカウント。</t>
    <rPh sb="0" eb="1">
      <t>ノ</t>
    </rPh>
    <rPh sb="11" eb="13">
      <t>ドウジ</t>
    </rPh>
    <rPh sb="15" eb="16">
      <t>メイ</t>
    </rPh>
    <rPh sb="19" eb="21">
      <t>ケンシュウ</t>
    </rPh>
    <rPh sb="22" eb="24">
      <t>サンカ</t>
    </rPh>
    <rPh sb="26" eb="28">
      <t>バアイ</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</si>
  <si>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</si>
  <si>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</si>
  <si>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</si>
  <si>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</si>
  <si>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</si>
  <si>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</si>
  <si>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</si>
  <si>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目的</t>
    <rPh sb="0" eb="2">
      <t>モクテキ</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</si>
  <si>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</si>
  <si>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</si>
  <si>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</si>
  <si>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</si>
  <si>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</si>
  <si>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</si>
  <si>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</si>
  <si>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</si>
  <si>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</si>
  <si>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</si>
  <si>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</si>
  <si>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</si>
  <si>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</si>
  <si>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</si>
  <si>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</si>
  <si>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</si>
  <si>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</si>
  <si>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</si>
  <si>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地域の高齢者の活動の場の提供</t>
    <rPh sb="0" eb="2">
      <t>チイキ</t>
    </rPh>
    <rPh sb="3" eb="6">
      <t>コウレイシャ</t>
    </rPh>
    <rPh sb="7" eb="9">
      <t>カツドウ</t>
    </rPh>
    <rPh sb="10" eb="11">
      <t>バ</t>
    </rPh>
    <rPh sb="12" eb="14">
      <t>テイキョウ</t>
    </rPh>
    <phoneticPr fontId="2"/>
  </si>
  <si>
    <t>【地域の高齢者の活動の場の提供】</t>
    <rPh sb="1" eb="3">
      <t>チイキ</t>
    </rPh>
    <rPh sb="4" eb="7">
      <t>コウレイシャ</t>
    </rPh>
    <phoneticPr fontId="2"/>
  </si>
  <si>
    <t>活動内容</t>
    <rPh sb="0" eb="2">
      <t>カツドウ</t>
    </rPh>
    <rPh sb="2" eb="4">
      <t>ナイヨウ</t>
    </rPh>
    <phoneticPr fontId="2"/>
  </si>
  <si>
    <t>提供先</t>
    <rPh sb="0" eb="2">
      <t>テイキョウ</t>
    </rPh>
    <rPh sb="2" eb="3">
      <t>サキ</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</si>
  <si>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</si>
  <si>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</si>
  <si>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</si>
  <si>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</si>
  <si>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</si>
  <si>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</si>
  <si>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</si>
  <si>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</si>
  <si>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</si>
  <si>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</si>
  <si>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</si>
  <si>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</si>
  <si>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</si>
  <si>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</si>
  <si>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</si>
  <si>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</si>
  <si>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</si>
  <si>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</si>
  <si>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</si>
  <si>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</si>
  <si>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</si>
  <si>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</si>
  <si>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</si>
  <si>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</si>
  <si>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</si>
  <si>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</si>
  <si>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</si>
  <si>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</si>
  <si>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</si>
  <si>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</si>
  <si>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</si>
  <si>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改善</t>
    <rPh sb="0" eb="2">
      <t>カイゼン</t>
    </rPh>
    <phoneticPr fontId="2"/>
  </si>
  <si>
    <t>左記のうち、要介護度が
改善した入所者の人数</t>
    <rPh sb="0" eb="2">
      <t>サキ</t>
    </rPh>
    <rPh sb="6" eb="9">
      <t>ヨウカイゴ</t>
    </rPh>
    <rPh sb="9" eb="10">
      <t>ド</t>
    </rPh>
    <rPh sb="12" eb="14">
      <t>カイゼン</t>
    </rPh>
    <rPh sb="16" eb="19">
      <t>ニュウショシャ</t>
    </rPh>
    <rPh sb="20" eb="22">
      <t>ニンズウ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</si>
  <si>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</si>
  <si>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</si>
  <si>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</si>
  <si>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</si>
  <si>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</si>
  <si>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</si>
  <si>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</si>
  <si>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</si>
  <si>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</si>
  <si>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</si>
  <si>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</si>
  <si>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</si>
  <si>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</si>
  <si>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</si>
  <si>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</si>
  <si>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</si>
  <si>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</si>
  <si>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</si>
  <si>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</si>
  <si>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</si>
  <si>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</si>
  <si>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</si>
  <si>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【職員定着率の向上】</t>
    <rPh sb="1" eb="3">
      <t>ショクイン</t>
    </rPh>
    <rPh sb="3" eb="5">
      <t>テイチャク</t>
    </rPh>
    <rPh sb="5" eb="6">
      <t>リツ</t>
    </rPh>
    <rPh sb="7" eb="9">
      <t>コウジョウ</t>
    </rPh>
    <phoneticPr fontId="2"/>
  </si>
  <si>
    <t>日付</t>
    <rPh sb="0" eb="2">
      <t>ヒヅケ</t>
    </rPh>
    <phoneticPr fontId="20"/>
  </si>
  <si>
    <t>　〇</t>
    <phoneticPr fontId="2"/>
  </si>
  <si>
    <t>評価加算様式２－４別添１</t>
    <rPh sb="0" eb="2">
      <t>ヒョウカ</t>
    </rPh>
    <rPh sb="2" eb="4">
      <t>カサン</t>
    </rPh>
    <rPh sb="4" eb="6">
      <t>ヨウシキ</t>
    </rPh>
    <rPh sb="9" eb="11">
      <t>ベッテン</t>
    </rPh>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</si>
  <si>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</si>
  <si>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</si>
  <si>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</si>
  <si>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</si>
  <si>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</si>
  <si>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</si>
  <si>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</si>
  <si>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</si>
  <si>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</si>
  <si>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</si>
  <si>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</si>
  <si>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・評価加算様式別添１</t>
    <rPh sb="1" eb="7">
      <t>ヒョウカカサンヨウシキ</t>
    </rPh>
    <rPh sb="7" eb="9">
      <t>ベッテン</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</si>
  <si>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</si>
  <si>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</si>
  <si>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</si>
  <si>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</si>
  <si>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</si>
  <si>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</si>
  <si>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</si>
  <si>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</si>
  <si>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</si>
  <si>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</si>
  <si>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</si>
  <si>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</si>
  <si>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</si>
  <si>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</si>
  <si>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</si>
  <si>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</si>
  <si>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</si>
  <si>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島しょにおける
人材確保</t>
    <rPh sb="0" eb="1">
      <t>トウ</t>
    </rPh>
    <rPh sb="8" eb="10">
      <t>ジンザイ</t>
    </rPh>
    <rPh sb="10" eb="12">
      <t>カクホ</t>
    </rPh>
    <phoneticPr fontId="2"/>
  </si>
  <si>
    <t>他の社会福祉法人等との連携による人材育成</t>
    <rPh sb="0" eb="1">
      <t>タ</t>
    </rPh>
    <rPh sb="2" eb="4">
      <t>シャカイ</t>
    </rPh>
    <rPh sb="4" eb="6">
      <t>フクシ</t>
    </rPh>
    <rPh sb="6" eb="8">
      <t>ホウジン</t>
    </rPh>
    <rPh sb="8" eb="9">
      <t>トウ</t>
    </rPh>
    <rPh sb="11" eb="13">
      <t>レンケイ</t>
    </rPh>
    <rPh sb="16" eb="18">
      <t>ジンザイ</t>
    </rPh>
    <rPh sb="18" eb="20">
      <t>イクセイ</t>
    </rPh>
    <phoneticPr fontId="2"/>
  </si>
  <si>
    <t>講座・サロン等の開催</t>
    <rPh sb="0" eb="2">
      <t>コウザ</t>
    </rPh>
    <rPh sb="6" eb="7">
      <t>トウ</t>
    </rPh>
    <rPh sb="8" eb="10">
      <t>カイサイ</t>
    </rPh>
    <phoneticPr fontId="2"/>
  </si>
  <si>
    <t>地域の高齢者の
活動の場の提供</t>
    <rPh sb="0" eb="2">
      <t>チイキ</t>
    </rPh>
    <rPh sb="3" eb="6">
      <t>コウレイシャ</t>
    </rPh>
    <rPh sb="8" eb="10">
      <t>カツドウ</t>
    </rPh>
    <rPh sb="11" eb="12">
      <t>バ</t>
    </rPh>
    <rPh sb="13" eb="15">
      <t>テイキョウ</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</si>
  <si>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</si>
  <si>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</si>
  <si>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</si>
  <si>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</si>
  <si>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</si>
  <si>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</si>
  <si>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</si>
  <si>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</si>
  <si>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</si>
  <si>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</si>
  <si>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</si>
  <si>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</si>
  <si>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</si>
  <si>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</si>
  <si>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</si>
  <si>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</si>
  <si>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</si>
  <si>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</si>
  <si>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</si>
  <si>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</si>
  <si>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</si>
  <si>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</si>
  <si>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</si>
  <si>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</si>
  <si>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</si>
  <si>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</si>
  <si>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</si>
  <si>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</si>
  <si>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</si>
  <si>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【要介護度の改善】</t>
    <rPh sb="1" eb="4">
      <t>ヨウカイゴ</t>
    </rPh>
    <rPh sb="4" eb="5">
      <t>ド</t>
    </rPh>
    <rPh sb="6" eb="8">
      <t>カイゼン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</si>
  <si>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</si>
  <si>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</si>
  <si>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</si>
  <si>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</si>
  <si>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１．次世代への介護の魅力発信について（受入実績が１回以上あれば対象となりますが、複数回受け入れて
　　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3" eb="55">
      <t>バアイ</t>
    </rPh>
    <phoneticPr fontId="2"/>
  </si>
  <si>
    <t xml:space="preserve"> 〇  配食サービスや講座・サロン等の実施記録</t>
    <phoneticPr fontId="2"/>
  </si>
  <si>
    <t>施設職員主体となって開催した
場合に「〇」</t>
    <rPh sb="0" eb="2">
      <t>シセツ</t>
    </rPh>
    <rPh sb="2" eb="4">
      <t>ショクイン</t>
    </rPh>
    <rPh sb="4" eb="6">
      <t>シュタイ</t>
    </rPh>
    <rPh sb="10" eb="12">
      <t>カイサイ</t>
    </rPh>
    <rPh sb="15" eb="17">
      <t>バアイ</t>
    </rPh>
    <phoneticPr fontId="2"/>
  </si>
  <si>
    <t>〇 提供した日時や地域高齢者等の団体名等がわかる資料</t>
    <rPh sb="2" eb="4">
      <t>テイキョウ</t>
    </rPh>
    <rPh sb="6" eb="8">
      <t>ニチジ</t>
    </rPh>
    <rPh sb="9" eb="11">
      <t>チイキ</t>
    </rPh>
    <rPh sb="11" eb="14">
      <t>コウレイシャ</t>
    </rPh>
    <rPh sb="14" eb="15">
      <t>トウ</t>
    </rPh>
    <rPh sb="16" eb="18">
      <t>ダンタイ</t>
    </rPh>
    <rPh sb="18" eb="19">
      <t>メイ</t>
    </rPh>
    <rPh sb="19" eb="20">
      <t>トウ</t>
    </rPh>
    <rPh sb="24" eb="26">
      <t>シリョウ</t>
    </rPh>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</si>
  <si>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</si>
  <si>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</si>
  <si>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</si>
  <si>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</si>
  <si>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１．地域の高齢者の活動の場の提供について（４回以上行った場合は、そのうちの３回分を記載してください。）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</si>
  <si>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</si>
  <si>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</si>
  <si>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</si>
  <si>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</si>
  <si>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</si>
  <si>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</si>
  <si>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22</t>
    <phoneticPr fontId="2"/>
  </si>
  <si>
    <t>23</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</si>
  <si>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</si>
  <si>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</si>
  <si>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１．感染症対策研修の実施（４回以上実施した場合は、そのうちの３回分を記載してください。）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</si>
  <si>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</si>
  <si>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</si>
  <si>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</si>
  <si>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</si>
  <si>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</si>
  <si>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</si>
  <si>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【利用者・家族に配慮した面会等の実施】</t>
    <rPh sb="1" eb="4">
      <t>リヨウシャ</t>
    </rPh>
    <rPh sb="5" eb="7">
      <t>カゾク</t>
    </rPh>
    <rPh sb="8" eb="10">
      <t>ハイリョ</t>
    </rPh>
    <rPh sb="12" eb="14">
      <t>メンカイ</t>
    </rPh>
    <rPh sb="14" eb="15">
      <t>トウ</t>
    </rPh>
    <rPh sb="16" eb="18">
      <t>ジッシ</t>
    </rPh>
    <phoneticPr fontId="2"/>
  </si>
  <si>
    <t>実施内容</t>
    <rPh sb="0" eb="2">
      <t>ジッシ</t>
    </rPh>
    <rPh sb="2" eb="4">
      <t>ナイヨウ</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</si>
  <si>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</si>
  <si>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</si>
  <si>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</si>
  <si>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</si>
  <si>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</si>
  <si>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１．利用者・家族に配慮した面会等の実施</t>
    <phoneticPr fontId="2"/>
  </si>
  <si>
    <t>(１)面会を実施する上で配慮していること</t>
    <phoneticPr fontId="2"/>
  </si>
  <si>
    <t>(２)オンライン面会を実施する上で配慮していること</t>
    <phoneticPr fontId="2"/>
  </si>
  <si>
    <t>－</t>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</si>
  <si>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</si>
  <si>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</si>
  <si>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</si>
  <si>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</si>
  <si>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を記載する。</t>
    <phoneticPr fontId="2"/>
  </si>
  <si>
    <r>
      <t>受けた入所者の人数（再認定の効力が発生する日＝</t>
    </r>
    <r>
      <rPr>
        <b/>
        <u/>
        <sz val="11"/>
        <color indexed="10"/>
        <rFont val="HGｺﾞｼｯｸM"/>
        <family val="3"/>
        <charset val="128"/>
      </rPr>
      <t>要介護度の有効期限の開始日</t>
    </r>
    <r>
      <rPr>
        <sz val="11"/>
        <rFont val="HGｺﾞｼｯｸM"/>
        <family val="3"/>
        <charset val="128"/>
      </rPr>
      <t>）</t>
    </r>
    <rPh sb="0" eb="1">
      <t>ウ</t>
    </rPh>
    <rPh sb="3" eb="6">
      <t>ニュウショシャ</t>
    </rPh>
    <rPh sb="7" eb="9">
      <t>ニンズウ</t>
    </rPh>
    <rPh sb="10" eb="13">
      <t>サイニンテイ</t>
    </rPh>
    <rPh sb="14" eb="16">
      <t>コウリョク</t>
    </rPh>
    <rPh sb="17" eb="19">
      <t>ハッセイ</t>
    </rPh>
    <rPh sb="21" eb="22">
      <t>ヒ</t>
    </rPh>
    <rPh sb="23" eb="26">
      <t>ヨウカイゴ</t>
    </rPh>
    <rPh sb="26" eb="27">
      <t>ド</t>
    </rPh>
    <rPh sb="28" eb="30">
      <t>ユウコウ</t>
    </rPh>
    <rPh sb="30" eb="32">
      <t>キゲン</t>
    </rPh>
    <rPh sb="33" eb="36">
      <t>カイシビ</t>
    </rPh>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</si>
  <si>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</si>
  <si>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</si>
  <si>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</si>
  <si>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要介護認定の有効期間
の開始日</t>
    <rPh sb="0" eb="3">
      <t>ヨウカイゴ</t>
    </rPh>
    <rPh sb="3" eb="5">
      <t>ニンテイ</t>
    </rPh>
    <rPh sb="6" eb="8">
      <t>ユウコウ</t>
    </rPh>
    <rPh sb="8" eb="10">
      <t>キカン</t>
    </rPh>
    <rPh sb="12" eb="15">
      <t>カイシビ</t>
    </rPh>
    <phoneticPr fontId="2"/>
  </si>
  <si>
    <t>適</t>
    <rPh sb="0" eb="1">
      <t>テキ</t>
    </rPh>
    <phoneticPr fontId="2"/>
  </si>
  <si>
    <t>・評価加算様式３－１別添１</t>
    <rPh sb="1" eb="3">
      <t>ヒョウカ</t>
    </rPh>
    <rPh sb="3" eb="5">
      <t>カサン</t>
    </rPh>
    <rPh sb="5" eb="7">
      <t>ヨウシキ</t>
    </rPh>
    <rPh sb="10" eb="12">
      <t>ベッテン</t>
    </rPh>
    <phoneticPr fontId="2"/>
  </si>
  <si>
    <t>・評価加算様式３－３別添１</t>
    <rPh sb="1" eb="3">
      <t>ヒョウカ</t>
    </rPh>
    <rPh sb="3" eb="5">
      <t>カサン</t>
    </rPh>
    <rPh sb="5" eb="7">
      <t>ヨウシキ</t>
    </rPh>
    <rPh sb="10" eb="12">
      <t>ベッテン</t>
    </rPh>
    <phoneticPr fontId="2"/>
  </si>
  <si>
    <t>・評価加算様式３－４別添１</t>
    <phoneticPr fontId="2"/>
  </si>
  <si>
    <t>令和３年４月１日～令和４年３月３１日までの受入日数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</si>
  <si>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・評価加算様式３－５別添１</t>
    <rPh sb="1" eb="3">
      <t>ヒョウカ</t>
    </rPh>
    <rPh sb="3" eb="5">
      <t>カサン</t>
    </rPh>
    <rPh sb="5" eb="7">
      <t>ヨウシキ</t>
    </rPh>
    <rPh sb="10" eb="12">
      <t>ベッテン</t>
    </rPh>
    <phoneticPr fontId="2"/>
  </si>
  <si>
    <t>・評価加算様式３－６別添１</t>
    <rPh sb="1" eb="3">
      <t>ヒョウカ</t>
    </rPh>
    <rPh sb="3" eb="5">
      <t>カサン</t>
    </rPh>
    <rPh sb="5" eb="7">
      <t>ヨウシキ</t>
    </rPh>
    <rPh sb="10" eb="12">
      <t>ベッテン</t>
    </rPh>
    <phoneticPr fontId="2"/>
  </si>
  <si>
    <t>評価加算様式３-６別添１</t>
    <rPh sb="0" eb="2">
      <t>ヒョウカ</t>
    </rPh>
    <rPh sb="2" eb="4">
      <t>カサン</t>
    </rPh>
    <rPh sb="4" eb="6">
      <t>ヨウシキ</t>
    </rPh>
    <rPh sb="9" eb="11">
      <t>ベッテン</t>
    </rPh>
    <phoneticPr fontId="2"/>
  </si>
  <si>
    <t>・評価加算様式３－７別添１</t>
    <rPh sb="1" eb="3">
      <t>ヒョウカ</t>
    </rPh>
    <rPh sb="3" eb="5">
      <t>カサン</t>
    </rPh>
    <rPh sb="5" eb="7">
      <t>ヨウシキ</t>
    </rPh>
    <rPh sb="10" eb="12">
      <t>ベッテン</t>
    </rPh>
    <phoneticPr fontId="2"/>
  </si>
  <si>
    <t>評価加算様式３-７別添１</t>
    <rPh sb="0" eb="2">
      <t>ヒョウカ</t>
    </rPh>
    <rPh sb="2" eb="4">
      <t>カサン</t>
    </rPh>
    <rPh sb="4" eb="6">
      <t>ヨウシキ</t>
    </rPh>
    <rPh sb="9" eb="11">
      <t>ベッテン</t>
    </rPh>
    <phoneticPr fontId="2"/>
  </si>
  <si>
    <t>・評価加算様式３－８別添１</t>
    <rPh sb="1" eb="3">
      <t>ヒョウカ</t>
    </rPh>
    <rPh sb="3" eb="5">
      <t>カサン</t>
    </rPh>
    <rPh sb="5" eb="7">
      <t>ヨウシキ</t>
    </rPh>
    <rPh sb="10" eb="12">
      <t>ベッテン</t>
    </rPh>
    <phoneticPr fontId="2"/>
  </si>
  <si>
    <t>評価加算様式３-８別添１</t>
    <rPh sb="0" eb="2">
      <t>ヒョウカ</t>
    </rPh>
    <rPh sb="2" eb="4">
      <t>カサン</t>
    </rPh>
    <rPh sb="4" eb="6">
      <t>ヨウシキ</t>
    </rPh>
    <rPh sb="9" eb="11">
      <t>ベッテン</t>
    </rPh>
    <phoneticPr fontId="2"/>
  </si>
  <si>
    <t>・評価加算様式３－９別添１</t>
    <rPh sb="1" eb="3">
      <t>ヒョウカ</t>
    </rPh>
    <rPh sb="3" eb="5">
      <t>カサン</t>
    </rPh>
    <rPh sb="5" eb="7">
      <t>ヨウシキ</t>
    </rPh>
    <rPh sb="10" eb="12">
      <t>ベッテン</t>
    </rPh>
    <phoneticPr fontId="2"/>
  </si>
  <si>
    <t>加算協議様式３-９別添１</t>
    <rPh sb="0" eb="2">
      <t>カサン</t>
    </rPh>
    <rPh sb="2" eb="4">
      <t>キョウギ</t>
    </rPh>
    <rPh sb="9" eb="11">
      <t>ベッテン</t>
    </rPh>
    <phoneticPr fontId="2"/>
  </si>
  <si>
    <t>採用年月日
（平成30年4月1日～令和4年3月31日
の期間に島しょ地域外から採用した職員）</t>
    <rPh sb="0" eb="5">
      <t>サイヨウネンガッピ</t>
    </rPh>
    <rPh sb="7" eb="9">
      <t>ヘイセイ</t>
    </rPh>
    <rPh sb="11" eb="12">
      <t>ネン</t>
    </rPh>
    <rPh sb="13" eb="14">
      <t>ガツ</t>
    </rPh>
    <rPh sb="15" eb="16">
      <t>ニチ</t>
    </rPh>
    <rPh sb="17" eb="19">
      <t>レイワ</t>
    </rPh>
    <rPh sb="20" eb="21">
      <t>ネン</t>
    </rPh>
    <rPh sb="22" eb="23">
      <t>ガツ</t>
    </rPh>
    <rPh sb="25" eb="26">
      <t>ニチ</t>
    </rPh>
    <rPh sb="28" eb="30">
      <t>キカン</t>
    </rPh>
    <rPh sb="31" eb="32">
      <t>トウ</t>
    </rPh>
    <rPh sb="34" eb="36">
      <t>チイキ</t>
    </rPh>
    <rPh sb="36" eb="37">
      <t>ガイ</t>
    </rPh>
    <rPh sb="39" eb="41">
      <t>サイヨウ</t>
    </rPh>
    <rPh sb="43" eb="45">
      <t>ショクイン</t>
    </rPh>
    <phoneticPr fontId="2"/>
  </si>
  <si>
    <t>令和３年度の取組</t>
    <rPh sb="0" eb="2">
      <t>レイワ</t>
    </rPh>
    <rPh sb="3" eb="4">
      <t>ネン</t>
    </rPh>
    <rPh sb="4" eb="5">
      <t>ド</t>
    </rPh>
    <rPh sb="6" eb="7">
      <t>ト</t>
    </rPh>
    <rPh sb="7" eb="8">
      <t>ク</t>
    </rPh>
    <phoneticPr fontId="2"/>
  </si>
  <si>
    <t>・評価加算様式３－１０別添１</t>
    <rPh sb="1" eb="3">
      <t>ヒョウカ</t>
    </rPh>
    <rPh sb="3" eb="5">
      <t>カサン</t>
    </rPh>
    <rPh sb="5" eb="7">
      <t>ヨウシキ</t>
    </rPh>
    <rPh sb="11" eb="13">
      <t>ベッテン</t>
    </rPh>
    <phoneticPr fontId="2"/>
  </si>
  <si>
    <t>評価加算様式３-１０別添１</t>
    <rPh sb="0" eb="2">
      <t>ヒョウカ</t>
    </rPh>
    <rPh sb="2" eb="4">
      <t>カサン</t>
    </rPh>
    <rPh sb="4" eb="6">
      <t>ヨウシキ</t>
    </rPh>
    <rPh sb="10" eb="12">
      <t>ベッテン</t>
    </rPh>
    <phoneticPr fontId="2"/>
  </si>
  <si>
    <t>・評価加算様式３－１３別添１</t>
    <rPh sb="1" eb="3">
      <t>ヒョウカ</t>
    </rPh>
    <rPh sb="3" eb="5">
      <t>カサン</t>
    </rPh>
    <rPh sb="5" eb="7">
      <t>ヨウシキ</t>
    </rPh>
    <rPh sb="11" eb="13">
      <t>ベッテン</t>
    </rPh>
    <phoneticPr fontId="2"/>
  </si>
  <si>
    <t>評価加算様式３-１３別添１</t>
    <rPh sb="0" eb="2">
      <t>ヒョウカ</t>
    </rPh>
    <rPh sb="2" eb="4">
      <t>カサン</t>
    </rPh>
    <rPh sb="4" eb="6">
      <t>ヨウシキ</t>
    </rPh>
    <rPh sb="10" eb="12">
      <t>ベッテン</t>
    </rPh>
    <phoneticPr fontId="2"/>
  </si>
  <si>
    <t>令和３年度中に要介護状態の
再認定を受けた入所者数</t>
    <rPh sb="0" eb="2">
      <t>レイワ</t>
    </rPh>
    <rPh sb="3" eb="4">
      <t>ネン</t>
    </rPh>
    <rPh sb="4" eb="5">
      <t>ド</t>
    </rPh>
    <rPh sb="5" eb="6">
      <t>チュウ</t>
    </rPh>
    <rPh sb="7" eb="10">
      <t>ヨウカイゴ</t>
    </rPh>
    <rPh sb="10" eb="12">
      <t>ジョウタイ</t>
    </rPh>
    <rPh sb="14" eb="17">
      <t>サイニンテイ</t>
    </rPh>
    <rPh sb="18" eb="19">
      <t>ウ</t>
    </rPh>
    <rPh sb="21" eb="24">
      <t>ニュウショシャ</t>
    </rPh>
    <rPh sb="24" eb="25">
      <t>スウ</t>
    </rPh>
    <phoneticPr fontId="2"/>
  </si>
  <si>
    <t>&lt;令和３年度中に再認定を受けた入所者&gt;</t>
    <rPh sb="1" eb="3">
      <t>レイワ</t>
    </rPh>
    <rPh sb="4" eb="5">
      <t>ネン</t>
    </rPh>
    <rPh sb="5" eb="6">
      <t>ド</t>
    </rPh>
    <rPh sb="6" eb="7">
      <t>チュウ</t>
    </rPh>
    <rPh sb="8" eb="11">
      <t>サイニンテイ</t>
    </rPh>
    <rPh sb="12" eb="13">
      <t>ウ</t>
    </rPh>
    <rPh sb="15" eb="17">
      <t>ニュウショ</t>
    </rPh>
    <rPh sb="17" eb="18">
      <t>シャ</t>
    </rPh>
    <phoneticPr fontId="2"/>
  </si>
  <si>
    <t>・評価加算様式３－１４別添１</t>
    <rPh sb="1" eb="5">
      <t>ヒョウカカサン</t>
    </rPh>
    <rPh sb="5" eb="7">
      <t>ヨウシキ</t>
    </rPh>
    <rPh sb="11" eb="13">
      <t>ベッテン</t>
    </rPh>
    <phoneticPr fontId="2"/>
  </si>
  <si>
    <t>評価加算様式３-１４別添１</t>
    <rPh sb="0" eb="2">
      <t>ヒョウカ</t>
    </rPh>
    <rPh sb="2" eb="6">
      <t>カサンヨウシキ</t>
    </rPh>
    <rPh sb="10" eb="12">
      <t>ベッテン</t>
    </rPh>
    <phoneticPr fontId="2"/>
  </si>
  <si>
    <t>・評価加算様式３－１５別添１</t>
    <rPh sb="1" eb="3">
      <t>ヒョウカ</t>
    </rPh>
    <rPh sb="3" eb="5">
      <t>カサン</t>
    </rPh>
    <rPh sb="5" eb="7">
      <t>ヨウシキ</t>
    </rPh>
    <rPh sb="11" eb="13">
      <t>ベッテン</t>
    </rPh>
    <phoneticPr fontId="2"/>
  </si>
  <si>
    <t>評価加算様式３－１５別添１</t>
    <rPh sb="0" eb="2">
      <t>ヒョウカ</t>
    </rPh>
    <rPh sb="2" eb="4">
      <t>カサン</t>
    </rPh>
    <rPh sb="4" eb="6">
      <t>ヨウシキ</t>
    </rPh>
    <rPh sb="10" eb="12">
      <t>ベッテン</t>
    </rPh>
    <phoneticPr fontId="2"/>
  </si>
  <si>
    <t>・評価加算様式３－１６別添１</t>
    <rPh sb="1" eb="7">
      <t>ヒョウカカサンヨウシキ</t>
    </rPh>
    <rPh sb="11" eb="13">
      <t>ベッテン</t>
    </rPh>
    <phoneticPr fontId="2"/>
  </si>
  <si>
    <t>評価加算様式３－１６別添１</t>
    <rPh sb="0" eb="6">
      <t>ヒョウカカサンヨウシキ</t>
    </rPh>
    <rPh sb="10" eb="12">
      <t>ベッテン</t>
    </rPh>
    <phoneticPr fontId="2"/>
  </si>
  <si>
    <t>・評価加算様式３－１７別添１</t>
    <rPh sb="1" eb="7">
      <t>ヒョウカカサンヨウシキ</t>
    </rPh>
    <rPh sb="11" eb="13">
      <t>ベッテン</t>
    </rPh>
    <phoneticPr fontId="2"/>
  </si>
  <si>
    <t>挙証資料３-１７（都参考様式）</t>
    <rPh sb="2" eb="4">
      <t>シリョウ</t>
    </rPh>
    <phoneticPr fontId="2"/>
  </si>
  <si>
    <t>・評価加算様式３－１８別添１</t>
    <rPh sb="1" eb="7">
      <t>ヒョウカカサンヨウシキ</t>
    </rPh>
    <rPh sb="11" eb="13">
      <t>ベッテン</t>
    </rPh>
    <phoneticPr fontId="2"/>
  </si>
  <si>
    <t>評価加算様式３－１８別添１</t>
    <rPh sb="0" eb="2">
      <t>ヒョウカ</t>
    </rPh>
    <rPh sb="2" eb="4">
      <t>カサン</t>
    </rPh>
    <rPh sb="4" eb="6">
      <t>ヨウシキ</t>
    </rPh>
    <rPh sb="10" eb="12">
      <t>ベッテン</t>
    </rPh>
    <phoneticPr fontId="2"/>
  </si>
  <si>
    <t>評価加算様式３-１９別添１</t>
    <rPh sb="0" eb="2">
      <t>ヒョウカ</t>
    </rPh>
    <rPh sb="2" eb="6">
      <t>カサンヨウシキ</t>
    </rPh>
    <rPh sb="10" eb="12">
      <t>ベッテン</t>
    </rPh>
    <phoneticPr fontId="2"/>
  </si>
  <si>
    <t>・評価加算様式３－２０別添１</t>
    <rPh sb="1" eb="3">
      <t>ヒョウカ</t>
    </rPh>
    <rPh sb="3" eb="5">
      <t>カサン</t>
    </rPh>
    <rPh sb="5" eb="7">
      <t>ヨウシキ</t>
    </rPh>
    <rPh sb="11" eb="13">
      <t>ベッテン</t>
    </rPh>
    <phoneticPr fontId="2"/>
  </si>
  <si>
    <t>評価加算様式３－２０別添１</t>
    <rPh sb="0" eb="2">
      <t>ヒョウカ</t>
    </rPh>
    <rPh sb="2" eb="4">
      <t>カサン</t>
    </rPh>
    <rPh sb="4" eb="6">
      <t>ヨウシキ</t>
    </rPh>
    <rPh sb="10" eb="12">
      <t>ベッテン</t>
    </rPh>
    <phoneticPr fontId="2"/>
  </si>
  <si>
    <t>・評価加算様式３－２１別添１</t>
    <rPh sb="1" eb="3">
      <t>ヒョウカ</t>
    </rPh>
    <rPh sb="3" eb="5">
      <t>カサン</t>
    </rPh>
    <rPh sb="5" eb="7">
      <t>ヨウシキ</t>
    </rPh>
    <rPh sb="11" eb="13">
      <t>ベッテン</t>
    </rPh>
    <phoneticPr fontId="2"/>
  </si>
  <si>
    <t>評価加算様式３－２１別添１</t>
    <rPh sb="0" eb="2">
      <t>ヒョウカ</t>
    </rPh>
    <rPh sb="2" eb="4">
      <t>カサン</t>
    </rPh>
    <rPh sb="4" eb="6">
      <t>ヨウシキ</t>
    </rPh>
    <rPh sb="10" eb="12">
      <t>ベッテン</t>
    </rPh>
    <phoneticPr fontId="2"/>
  </si>
  <si>
    <t>業務継続に向けた取組みの強化</t>
    <rPh sb="0" eb="2">
      <t>ギョウム</t>
    </rPh>
    <rPh sb="2" eb="4">
      <t>ケイゾク</t>
    </rPh>
    <rPh sb="5" eb="6">
      <t>ム</t>
    </rPh>
    <rPh sb="8" eb="10">
      <t>トリクミ</t>
    </rPh>
    <rPh sb="12" eb="14">
      <t>キョウカ</t>
    </rPh>
    <phoneticPr fontId="2"/>
  </si>
  <si>
    <r>
      <rPr>
        <b/>
        <u/>
        <sz val="14"/>
        <color indexed="10"/>
        <rFont val="HGｺﾞｼｯｸM"/>
        <family val="3"/>
        <charset val="128"/>
      </rPr>
      <t>新興感染症の発生を想定した</t>
    </r>
    <r>
      <rPr>
        <b/>
        <sz val="14"/>
        <color indexed="10"/>
        <rFont val="HGｺﾞｼｯｸM"/>
        <family val="3"/>
        <charset val="128"/>
      </rPr>
      <t>事業継続計画（BCP）を
策定していることがわかる資料</t>
    </r>
    <rPh sb="0" eb="5">
      <t>シンコウカンセンショウ</t>
    </rPh>
    <rPh sb="6" eb="8">
      <t>ハッセイ</t>
    </rPh>
    <rPh sb="9" eb="11">
      <t>ソウテイ</t>
    </rPh>
    <rPh sb="13" eb="19">
      <t>ジギョウケイゾクケイカク</t>
    </rPh>
    <rPh sb="26" eb="28">
      <t>サクテイ</t>
    </rPh>
    <rPh sb="38" eb="40">
      <t>シリョウ</t>
    </rPh>
    <phoneticPr fontId="2"/>
  </si>
  <si>
    <t>新型コロナウイルス感染症発生時における職員派遣協定への参加</t>
    <rPh sb="0" eb="2">
      <t>シンガタ</t>
    </rPh>
    <rPh sb="9" eb="12">
      <t>カンセンショウ</t>
    </rPh>
    <rPh sb="12" eb="14">
      <t>ハッセイ</t>
    </rPh>
    <rPh sb="14" eb="15">
      <t>ジ</t>
    </rPh>
    <rPh sb="19" eb="21">
      <t>ショクイン</t>
    </rPh>
    <rPh sb="21" eb="23">
      <t>ハケン</t>
    </rPh>
    <rPh sb="23" eb="25">
      <t>キョウテイ</t>
    </rPh>
    <rPh sb="27" eb="29">
      <t>サンカ</t>
    </rPh>
    <phoneticPr fontId="2"/>
  </si>
  <si>
    <t>「高齢者施設における新型コロナウイルス感染症発生時における職員派遣協定」に登録していることがわかる資料</t>
    <rPh sb="1" eb="4">
      <t>コウレイシャ</t>
    </rPh>
    <rPh sb="4" eb="6">
      <t>シセツ</t>
    </rPh>
    <rPh sb="10" eb="12">
      <t>シンガタ</t>
    </rPh>
    <rPh sb="19" eb="22">
      <t>カンセンショウ</t>
    </rPh>
    <rPh sb="22" eb="24">
      <t>ハッセイ</t>
    </rPh>
    <rPh sb="24" eb="25">
      <t>ジ</t>
    </rPh>
    <rPh sb="29" eb="31">
      <t>ショクイン</t>
    </rPh>
    <rPh sb="31" eb="33">
      <t>ハケン</t>
    </rPh>
    <rPh sb="33" eb="35">
      <t>キョウテイ</t>
    </rPh>
    <rPh sb="37" eb="39">
      <t>トウロク</t>
    </rPh>
    <rPh sb="49" eb="51">
      <t>シリョウ</t>
    </rPh>
    <phoneticPr fontId="2"/>
  </si>
  <si>
    <t>実施している</t>
    <rPh sb="0" eb="2">
      <t>ジッシ</t>
    </rPh>
    <phoneticPr fontId="2"/>
  </si>
  <si>
    <t>実施していない</t>
    <rPh sb="0" eb="2">
      <t>ジッシ</t>
    </rPh>
    <phoneticPr fontId="2"/>
  </si>
  <si>
    <t>訓練実施年月日</t>
    <rPh sb="0" eb="2">
      <t>クンレン</t>
    </rPh>
    <rPh sb="2" eb="4">
      <t>ジッシ</t>
    </rPh>
    <rPh sb="4" eb="7">
      <t>ネンガッピ</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</si>
  <si>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</si>
  <si>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</si>
  <si>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１．島しょ地域外における研修の参加記録について
　（8回以上実施した場合は、そのうちの7回分を記載してください。）</t>
    <rPh sb="2" eb="3">
      <t>トウ</t>
    </rPh>
    <rPh sb="5" eb="7">
      <t>チイキ</t>
    </rPh>
    <rPh sb="7" eb="8">
      <t>ガイ</t>
    </rPh>
    <rPh sb="12" eb="14">
      <t>ケンシュウ</t>
    </rPh>
    <rPh sb="15" eb="17">
      <t>サンカ</t>
    </rPh>
    <rPh sb="17" eb="19">
      <t>キロク</t>
    </rPh>
    <phoneticPr fontId="2"/>
  </si>
  <si>
    <t>１．他の社会福祉法人等と連携した研修や人材交流の実施について（8回以上行った場合は、そのうちの7回分を記載してください。）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</si>
  <si>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２．講座・サロン等の開催について（10回以上行った場合は、そのうちの9回分を記載してください。）</t>
    <rPh sb="2" eb="4">
      <t>コウザ</t>
    </rPh>
    <rPh sb="8" eb="9">
      <t>トウ</t>
    </rPh>
    <rPh sb="10" eb="12">
      <t>カイサイ</t>
    </rPh>
    <phoneticPr fontId="2"/>
  </si>
  <si>
    <t>１．地域の高齢者の活動の場の提供について（５回以上行った場合は、そのうちの４回分を記載してください。）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</si>
  <si>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・評価加算様式３－１９別添１</t>
    <rPh sb="1" eb="7">
      <t>ヒョウカカサンヨウシキ</t>
    </rPh>
    <rPh sb="11" eb="13">
      <t>ベッテン</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</si>
  <si>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</si>
  <si>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</si>
  <si>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</si>
  <si>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</si>
  <si>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</si>
  <si>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</si>
  <si>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</si>
  <si>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</si>
  <si>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</si>
  <si>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</si>
  <si>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</si>
  <si>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</si>
  <si>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</si>
  <si>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</si>
  <si>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</si>
  <si>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</si>
  <si>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</si>
  <si>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</si>
  <si>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</si>
  <si>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施設の職員が調整して、地域の高齢者等の団体に対し、介護予防活動や生きがい活動等の場を提供する回数（予定を含む）
※ただし、他の事業や制度により補助されている場合を除く。</t>
    <rPh sb="46" eb="48">
      <t>カイスウ</t>
    </rPh>
    <rPh sb="49" eb="51">
      <t>ヨテイ</t>
    </rPh>
    <rPh sb="52" eb="53">
      <t>フク</t>
    </rPh>
    <rPh sb="62" eb="63">
      <t>タ</t>
    </rPh>
    <rPh sb="64" eb="66">
      <t>ジギョウ</t>
    </rPh>
    <rPh sb="67" eb="69">
      <t>セイド</t>
    </rPh>
    <rPh sb="72" eb="74">
      <t>ホジョ</t>
    </rPh>
    <rPh sb="79" eb="81">
      <t>バアイ</t>
    </rPh>
    <rPh sb="82" eb="83">
      <t>ノゾ</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</si>
  <si>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</si>
  <si>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感染症対策により、精神的負担が高まっていることを鑑み、介護職員のメンタルケア対策を強化している（予定を含む）。</t>
    <rPh sb="0" eb="5">
      <t>カンセンショウタイサク</t>
    </rPh>
    <rPh sb="9" eb="12">
      <t>セイシンテキ</t>
    </rPh>
    <rPh sb="12" eb="14">
      <t>フタン</t>
    </rPh>
    <rPh sb="15" eb="16">
      <t>タカ</t>
    </rPh>
    <rPh sb="24" eb="25">
      <t>カンガ</t>
    </rPh>
    <rPh sb="27" eb="29">
      <t>カイゴ</t>
    </rPh>
    <rPh sb="29" eb="31">
      <t>ショクイン</t>
    </rPh>
    <rPh sb="38" eb="40">
      <t>タイサク</t>
    </rPh>
    <rPh sb="41" eb="43">
      <t>キョウカ</t>
    </rPh>
    <rPh sb="48" eb="50">
      <t>ヨテイ</t>
    </rPh>
    <rPh sb="51" eb="52">
      <t>フク</t>
    </rPh>
    <phoneticPr fontId="2"/>
  </si>
  <si>
    <t>「介護施設・事業所における新型コロナウイルス感染症発生時の業務継続ガイドライン」をふまえ、事業継続計画（BCP)を見通し、適切な訓練（シミュレーション）を実施している（予定を含む）。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5" eb="47">
      <t>ジギョウ</t>
    </rPh>
    <rPh sb="47" eb="49">
      <t>ケイゾク</t>
    </rPh>
    <rPh sb="49" eb="51">
      <t>ケイカク</t>
    </rPh>
    <rPh sb="57" eb="59">
      <t>ミトオ</t>
    </rPh>
    <rPh sb="61" eb="63">
      <t>テキセツ</t>
    </rPh>
    <rPh sb="64" eb="66">
      <t>クンレン</t>
    </rPh>
    <rPh sb="77" eb="79">
      <t>ジッシ</t>
    </rPh>
    <rPh sb="84" eb="86">
      <t>ヨテイ</t>
    </rPh>
    <rPh sb="87" eb="88">
      <t>フク</t>
    </rPh>
    <phoneticPr fontId="2"/>
  </si>
  <si>
    <t>区市町村から福祉避難所としての指定を受けている施設で福祉避難所を運営するための訓練や備蓄等を行っている（予定を含む）。
ただし、「事業継続計画に基づく訓練の実施」及び「自治会等との防災訓練の実施」の項目を兼ねる訓練は除く。</t>
    <rPh sb="52" eb="54">
      <t>ヨテイ</t>
    </rPh>
    <rPh sb="55" eb="56">
      <t>フク</t>
    </rPh>
    <rPh sb="72" eb="73">
      <t>モト</t>
    </rPh>
    <rPh sb="75" eb="77">
      <t>クンレン</t>
    </rPh>
    <rPh sb="78" eb="80">
      <t>ジッシ</t>
    </rPh>
    <rPh sb="84" eb="87">
      <t>ジチカイ</t>
    </rPh>
    <rPh sb="87" eb="88">
      <t>トウ</t>
    </rPh>
    <rPh sb="90" eb="92">
      <t>ボウサイ</t>
    </rPh>
    <rPh sb="92" eb="94">
      <t>クンレン</t>
    </rPh>
    <rPh sb="95" eb="97">
      <t>ジッシ</t>
    </rPh>
    <phoneticPr fontId="1"/>
  </si>
  <si>
    <t>災害時における事業継続計画（ＢＣＰ）を策定した上で、事業継続訓練（集合研修、実動訓練、机上訓練等）を実施している（予定を含む）。
ただし、「福祉避難所としての訓練等の実施」及び「自治会等との防災訓練の実施」の項目を兼ねる訓練は除く。</t>
    <rPh sb="79" eb="81">
      <t>クンレン</t>
    </rPh>
    <rPh sb="81" eb="82">
      <t>トウ</t>
    </rPh>
    <rPh sb="83" eb="85">
      <t>ジッシ</t>
    </rPh>
    <rPh sb="89" eb="92">
      <t>ジチカイ</t>
    </rPh>
    <rPh sb="92" eb="93">
      <t>トウ</t>
    </rPh>
    <rPh sb="95" eb="99">
      <t>ボウサイクンレン</t>
    </rPh>
    <rPh sb="100" eb="102">
      <t>ジッシ</t>
    </rPh>
    <phoneticPr fontId="1"/>
  </si>
  <si>
    <t>福祉避難所以外で、災害時の支援に関する協定を区市町村、自治会又は近隣の特養等と締結した上、施設が主催する防災訓練を連携して実施している（予定を含む）。
ただし、「福祉避難所としての訓練等の実施」及び「事業継続計画に基づく訓練の実施」の項目を兼ねる訓練は除く。</t>
    <rPh sb="9" eb="11">
      <t>サイガイ</t>
    </rPh>
    <rPh sb="35" eb="37">
      <t>トクヨウ</t>
    </rPh>
    <rPh sb="81" eb="83">
      <t>フクシ</t>
    </rPh>
    <rPh sb="83" eb="86">
      <t>ヒナンジョ</t>
    </rPh>
    <rPh sb="90" eb="92">
      <t>クンレン</t>
    </rPh>
    <rPh sb="92" eb="93">
      <t>トウ</t>
    </rPh>
    <rPh sb="94" eb="96">
      <t>ジッシ</t>
    </rPh>
    <rPh sb="100" eb="102">
      <t>ジギョウ</t>
    </rPh>
    <rPh sb="102" eb="104">
      <t>ケイゾク</t>
    </rPh>
    <rPh sb="104" eb="106">
      <t>ケイカク</t>
    </rPh>
    <rPh sb="107" eb="108">
      <t>モト</t>
    </rPh>
    <rPh sb="110" eb="112">
      <t>クンレン</t>
    </rPh>
    <rPh sb="113" eb="115">
      <t>ジッシ</t>
    </rPh>
    <phoneticPr fontId="1"/>
  </si>
  <si>
    <t>島しょ地域外における資格取得及び技術向上のための研修に年に延べ７日以上参加している（予定を含む）。</t>
    <phoneticPr fontId="2"/>
  </si>
  <si>
    <t>看取り介護に関する研修を年２回以上行っている（予定を含む）。</t>
    <rPh sb="0" eb="2">
      <t>ミト</t>
    </rPh>
    <rPh sb="3" eb="5">
      <t>カイゴ</t>
    </rPh>
    <rPh sb="6" eb="7">
      <t>カン</t>
    </rPh>
    <rPh sb="9" eb="11">
      <t>ケンシュウ</t>
    </rPh>
    <rPh sb="12" eb="13">
      <t>ネン</t>
    </rPh>
    <rPh sb="14" eb="15">
      <t>カイ</t>
    </rPh>
    <rPh sb="15" eb="17">
      <t>イジョウ</t>
    </rPh>
    <rPh sb="17" eb="18">
      <t>オコナ</t>
    </rPh>
    <phoneticPr fontId="1"/>
  </si>
  <si>
    <t>他の法人が運営する福祉施設や介護保険事業所と連携した研修や人材交流を年間７回以上又は延べ７日間以上企画して実施している（予定を含む）。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</si>
  <si>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他の法人が運営する福祉施設や介護保険事業所と連携した研修や人材交流を年間４回以上又は延べ４日間以上企画して実施している（予定を含む）。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</si>
  <si>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他の法人が運営する福祉施設や介護保険事業所と連携した研修や人材交流を年間１回以上又は延べ１日間以上企画して実施している（予定を含む）。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</si>
  <si>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職場体験等により小学校・中学校・高校の児童・生徒を受け入れている（予定を含む）。</t>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</si>
  <si>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</si>
  <si>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施設の職員が主体となり、介護予防教室・地域サロン・家族介護教室・認知症カフェ・子供食堂・会食サービス等を年３回以上主催している（予定を含む）。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</si>
  <si>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施設の職員が主体となり、介護予防教室・地域サロン・家族介護教室・認知症カフェ・子供食堂・会食サービス等を年１回以上主催している（予定を含む）。
ただし、他の事業や制度により補助されている場合や併設している地域包括支援センターが主催している場合等を除く。</t>
    <phoneticPr fontId="2"/>
  </si>
  <si>
    <t>施設の職員が調整して、地域の高齢者等の団体に対し、介護予防活動や生きがい活動等の場を年４回以上提供している（予定を含む）。
ただし、他の事業や制度により補助されている場合を除く。</t>
    <rPh sb="0" eb="2">
      <t>シセツ</t>
    </rPh>
    <rPh sb="3" eb="5">
      <t>ショクイン</t>
    </rPh>
    <rPh sb="6" eb="8">
      <t>チョウセイ</t>
    </rPh>
    <rPh sb="11" eb="13">
      <t>チイキ</t>
    </rPh>
    <rPh sb="14" eb="17">
      <t>コウレイシャ</t>
    </rPh>
    <rPh sb="17" eb="18">
      <t>トウ</t>
    </rPh>
    <rPh sb="19" eb="21">
      <t>ダンタイ</t>
    </rPh>
    <rPh sb="22" eb="23">
      <t>タイ</t>
    </rPh>
    <rPh sb="25" eb="27">
      <t>カイゴ</t>
    </rPh>
    <rPh sb="27" eb="29">
      <t>ヨボウ</t>
    </rPh>
    <rPh sb="29" eb="31">
      <t>カツドウ</t>
    </rPh>
    <rPh sb="32" eb="33">
      <t>イ</t>
    </rPh>
    <rPh sb="36" eb="38">
      <t>カツドウ</t>
    </rPh>
    <rPh sb="38" eb="39">
      <t>トウ</t>
    </rPh>
    <rPh sb="40" eb="41">
      <t>バ</t>
    </rPh>
    <rPh sb="42" eb="43">
      <t>ネン</t>
    </rPh>
    <rPh sb="44" eb="47">
      <t>カイイジョウ</t>
    </rPh>
    <rPh sb="47" eb="49">
      <t>テイキョウ</t>
    </rPh>
    <rPh sb="66" eb="67">
      <t>タ</t>
    </rPh>
    <rPh sb="68" eb="70">
      <t>ジギョウ</t>
    </rPh>
    <rPh sb="71" eb="73">
      <t>セイド</t>
    </rPh>
    <rPh sb="76" eb="78">
      <t>ホジョ</t>
    </rPh>
    <rPh sb="83" eb="85">
      <t>バアイ</t>
    </rPh>
    <rPh sb="86" eb="87">
      <t>ノゾ</t>
    </rPh>
    <phoneticPr fontId="1"/>
  </si>
  <si>
    <t>感染症予防・感染症拡大防止に関する研修を年３回以上行っている（予定を含む）。</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</si>
  <si>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感染症対策により、精神的負荷が高まっていることを鑑み、介護職員のメンタルケア対策を強化している（予定を含む）。</t>
    <rPh sb="0" eb="3">
      <t>カンセンショウ</t>
    </rPh>
    <rPh sb="3" eb="5">
      <t>タイサク</t>
    </rPh>
    <rPh sb="9" eb="12">
      <t>セイシンテキ</t>
    </rPh>
    <rPh sb="12" eb="14">
      <t>フカ</t>
    </rPh>
    <rPh sb="15" eb="16">
      <t>タカ</t>
    </rPh>
    <rPh sb="24" eb="25">
      <t>カンガ</t>
    </rPh>
    <rPh sb="27" eb="29">
      <t>カイゴ</t>
    </rPh>
    <rPh sb="29" eb="31">
      <t>ショクイン</t>
    </rPh>
    <rPh sb="38" eb="40">
      <t>タイサク</t>
    </rPh>
    <rPh sb="41" eb="43">
      <t>キョウカ</t>
    </rPh>
    <phoneticPr fontId="2"/>
  </si>
  <si>
    <t>「介護施設・事業所における新型コロナウイルス感染症発生時の業務継続ガイドライン」を踏まえ、事業継続計画（BCP）を見直し、適切な訓練（シミュレーション）を実施している（予定を含む）。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1" eb="42">
      <t>フ</t>
    </rPh>
    <rPh sb="45" eb="47">
      <t>ジギョウ</t>
    </rPh>
    <rPh sb="47" eb="49">
      <t>ケイゾク</t>
    </rPh>
    <rPh sb="49" eb="51">
      <t>ケイカク</t>
    </rPh>
    <rPh sb="57" eb="59">
      <t>ミナオ</t>
    </rPh>
    <rPh sb="61" eb="63">
      <t>テキセツ</t>
    </rPh>
    <rPh sb="64" eb="66">
      <t>クンレン</t>
    </rPh>
    <rPh sb="77" eb="79">
      <t>ジッシ</t>
    </rPh>
    <phoneticPr fontId="2"/>
  </si>
  <si>
    <t>区市町村から福祉避難所としての指定を受けている。（予定を含む）。(指定は受けていないが、要援護者の受入協定を締結し、実態として避難所の機能を果たす場合も含む。また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1" eb="83">
      <t>ヘイセツ</t>
    </rPh>
    <rPh sb="90" eb="92">
      <t>シテイ</t>
    </rPh>
    <rPh sb="93" eb="94">
      <t>フク</t>
    </rPh>
    <phoneticPr fontId="2"/>
  </si>
  <si>
    <r>
      <t>災害時における事業継続計画（ＢＣＰ）を</t>
    </r>
    <r>
      <rPr>
        <u/>
        <sz val="11"/>
        <color indexed="10"/>
        <rFont val="HGｺﾞｼｯｸM"/>
        <family val="3"/>
        <charset val="128"/>
      </rPr>
      <t>策定した</t>
    </r>
    <r>
      <rPr>
        <u/>
        <sz val="11"/>
        <color indexed="10"/>
        <rFont val="HGｺﾞｼｯｸM"/>
        <family val="3"/>
        <charset val="128"/>
      </rPr>
      <t>上で、</t>
    </r>
    <r>
      <rPr>
        <u/>
        <sz val="11"/>
        <color indexed="10"/>
        <rFont val="HGｺﾞｼｯｸM"/>
        <family val="3"/>
        <charset val="128"/>
      </rPr>
      <t>事業継続訓練（集合研修、実動訓練、机上訓練等）を実施している（予定を含む）。</t>
    </r>
    <rPh sb="0" eb="2">
      <t>サイガイ</t>
    </rPh>
    <rPh sb="2" eb="3">
      <t>ジ</t>
    </rPh>
    <rPh sb="7" eb="9">
      <t>ジギョウ</t>
    </rPh>
    <rPh sb="9" eb="11">
      <t>ケイゾク</t>
    </rPh>
    <rPh sb="11" eb="13">
      <t>ケイカク</t>
    </rPh>
    <rPh sb="19" eb="21">
      <t>サクテイ</t>
    </rPh>
    <rPh sb="23" eb="24">
      <t>ウエ</t>
    </rPh>
    <rPh sb="26" eb="28">
      <t>ジギョウ</t>
    </rPh>
    <rPh sb="28" eb="30">
      <t>ケイゾク</t>
    </rPh>
    <rPh sb="30" eb="32">
      <t>クンレン</t>
    </rPh>
    <rPh sb="33" eb="35">
      <t>シュウゴウ</t>
    </rPh>
    <rPh sb="35" eb="37">
      <t>ケンシュウ</t>
    </rPh>
    <rPh sb="38" eb="40">
      <t>ジツドウ</t>
    </rPh>
    <rPh sb="40" eb="42">
      <t>クンレン</t>
    </rPh>
    <rPh sb="43" eb="45">
      <t>キジョウ</t>
    </rPh>
    <rPh sb="45" eb="47">
      <t>クンレン</t>
    </rPh>
    <rPh sb="47" eb="48">
      <t>トウ</t>
    </rPh>
    <rPh sb="50" eb="52">
      <t>ジッシ</t>
    </rPh>
    <phoneticPr fontId="2"/>
  </si>
  <si>
    <r>
      <t>福祉避難所以外で、</t>
    </r>
    <r>
      <rPr>
        <b/>
        <i/>
        <u/>
        <sz val="12"/>
        <color indexed="10"/>
        <rFont val="HGｺﾞｼｯｸM"/>
        <family val="3"/>
        <charset val="128"/>
      </rPr>
      <t>災害時の</t>
    </r>
    <r>
      <rPr>
        <sz val="1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</si>
  <si>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</si>
  <si>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①のうち、要介護度が改善した入所者の人数（予定を含む）。</t>
    <rPh sb="5" eb="8">
      <t>ヨウカイゴ</t>
    </rPh>
    <rPh sb="8" eb="9">
      <t>ド</t>
    </rPh>
    <rPh sb="10" eb="12">
      <t>カイゼン</t>
    </rPh>
    <rPh sb="14" eb="17">
      <t>ニュウショシャ</t>
    </rPh>
    <rPh sb="18" eb="20">
      <t>ニンズウ</t>
    </rPh>
    <phoneticPr fontId="2"/>
  </si>
  <si>
    <t>ボランティアコーディネーターを配置した上で、年間３７日以上ボランティアを受け入れている（予定を含む）。</t>
    <rPh sb="15" eb="17">
      <t>ハイチ</t>
    </rPh>
    <rPh sb="19" eb="20">
      <t>ウエ</t>
    </rPh>
    <rPh sb="22" eb="24">
      <t>ネンカン</t>
    </rPh>
    <rPh sb="26" eb="29">
      <t>ニチイジョウ</t>
    </rPh>
    <rPh sb="36" eb="37">
      <t>ウ</t>
    </rPh>
    <rPh sb="38" eb="39">
      <t>イ</t>
    </rPh>
    <rPh sb="44" eb="46">
      <t>ヨテイ</t>
    </rPh>
    <rPh sb="47" eb="48">
      <t>フク</t>
    </rPh>
    <phoneticPr fontId="1"/>
  </si>
  <si>
    <t>令和４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rPh sb="0" eb="2">
      <t>レイワ</t>
    </rPh>
    <rPh sb="3" eb="4">
      <t>ネン</t>
    </rPh>
    <rPh sb="5" eb="6">
      <t>ガツ</t>
    </rPh>
    <rPh sb="6" eb="8">
      <t>ジテン</t>
    </rPh>
    <phoneticPr fontId="1"/>
  </si>
  <si>
    <t>令和４年４月時点（※）において、介護･看護職員の配置が、入所者２人に対して常勤換算で１以上
（2：1以上配置→入所者100名の場合50名以上を配置)</t>
    <rPh sb="0" eb="2">
      <t>レイワ</t>
    </rPh>
    <rPh sb="3" eb="4">
      <t>ネン</t>
    </rPh>
    <rPh sb="5" eb="6">
      <t>ガツ</t>
    </rPh>
    <rPh sb="6" eb="8">
      <t>ジテン</t>
    </rPh>
    <rPh sb="50" eb="52">
      <t>イジョウ</t>
    </rPh>
    <rPh sb="52" eb="54">
      <t>ハイチ</t>
    </rPh>
    <rPh sb="55" eb="58">
      <t>ニュウショシャ</t>
    </rPh>
    <rPh sb="61" eb="62">
      <t>メイ</t>
    </rPh>
    <rPh sb="63" eb="65">
      <t>バアイ</t>
    </rPh>
    <rPh sb="67" eb="68">
      <t>メイ</t>
    </rPh>
    <rPh sb="68" eb="70">
      <t>イジョウ</t>
    </rPh>
    <rPh sb="71" eb="73">
      <t>ハイチ</t>
    </rPh>
    <phoneticPr fontId="1"/>
  </si>
  <si>
    <t>令和４年４月１日時点（※）において、令和３年４月１日時点に在籍していた介護職員の定着率が85％以上（離職率が15％以下）</t>
    <rPh sb="0" eb="2">
      <t>レイワ</t>
    </rPh>
    <rPh sb="3" eb="4">
      <t>ネン</t>
    </rPh>
    <rPh sb="5" eb="6">
      <t>ガツ</t>
    </rPh>
    <rPh sb="7" eb="8">
      <t>ニチ</t>
    </rPh>
    <rPh sb="8" eb="10">
      <t>ジテン</t>
    </rPh>
    <rPh sb="18" eb="20">
      <t>レイワ</t>
    </rPh>
    <rPh sb="23" eb="24">
      <t>ガツ</t>
    </rPh>
    <rPh sb="25" eb="26">
      <t>ニチ</t>
    </rPh>
    <rPh sb="26" eb="28">
      <t>ジテン</t>
    </rPh>
    <phoneticPr fontId="1"/>
  </si>
  <si>
    <t>令和４年４月１日時点（※）において、障害者（身体障害者手帳、精神障害者保健福祉手帳、療育手帳を取得されている方）を雇用している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0" eb="71">
      <t>マ</t>
    </rPh>
    <rPh sb="76" eb="79">
      <t>シアツシ</t>
    </rPh>
    <rPh sb="79" eb="81">
      <t>カサン</t>
    </rPh>
    <rPh sb="82" eb="85">
      <t>タイショウシャ</t>
    </rPh>
    <rPh sb="86" eb="87">
      <t>ノゾ</t>
    </rPh>
    <phoneticPr fontId="1"/>
  </si>
  <si>
    <t>島しょ地域外に住所を有している職員を採用するとともに、赴任時の旅費や住居手当の一部を負担するなど、職員の定着を図っている（予定を含む）。
（平成３１年４月１日～令和５年３月３１日の期間に採用した職員）</t>
    <rPh sb="90" eb="92">
      <t>キカン</t>
    </rPh>
    <rPh sb="93" eb="95">
      <t>サイヨウ</t>
    </rPh>
    <rPh sb="97" eb="99">
      <t>ショクイン</t>
    </rPh>
    <phoneticPr fontId="1"/>
  </si>
  <si>
    <t>令和４年４月１日（※）時点において、身寄りのない高齢者（保証人、身元引受人、契約代理人となる親族等がいない等）を入所者の５％以上受け入れている。</t>
    <rPh sb="0" eb="2">
      <t>レイワ</t>
    </rPh>
    <rPh sb="3" eb="4">
      <t>ネン</t>
    </rPh>
    <rPh sb="5" eb="6">
      <t>ガツ</t>
    </rPh>
    <rPh sb="7" eb="8">
      <t>ニチ</t>
    </rPh>
    <rPh sb="11" eb="13">
      <t>ジテン</t>
    </rPh>
    <rPh sb="56" eb="59">
      <t>ニュウショシャ</t>
    </rPh>
    <phoneticPr fontId="1"/>
  </si>
  <si>
    <t>令和４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rPh sb="0" eb="2">
      <t>レイワ</t>
    </rPh>
    <rPh sb="3" eb="4">
      <t>ネン</t>
    </rPh>
    <rPh sb="5" eb="6">
      <t>ガツ</t>
    </rPh>
    <rPh sb="7" eb="8">
      <t>ニチ</t>
    </rPh>
    <rPh sb="11" eb="13">
      <t>ジテン</t>
    </rPh>
    <phoneticPr fontId="1"/>
  </si>
  <si>
    <t>入所者のうち、令和４年４月１日～令和５年３月３１日の期間に実施した更新又は区分変更において、前回の要介護認定時と比較して、要介護度が改善している入所者の割合が１０％以上（予定を含む）。
※令和４年４月１日～令和５年３月３１日の期間に要介護認定が行われた入所者が対象</t>
    <rPh sb="7" eb="9">
      <t>レイワ</t>
    </rPh>
    <rPh sb="10" eb="11">
      <t>ネン</t>
    </rPh>
    <rPh sb="12" eb="13">
      <t>ガツ</t>
    </rPh>
    <rPh sb="14" eb="15">
      <t>ニチ</t>
    </rPh>
    <rPh sb="16" eb="18">
      <t>レイワ</t>
    </rPh>
    <rPh sb="19" eb="20">
      <t>ネン</t>
    </rPh>
    <rPh sb="21" eb="22">
      <t>ガツ</t>
    </rPh>
    <rPh sb="24" eb="25">
      <t>ニチ</t>
    </rPh>
    <rPh sb="26" eb="28">
      <t>キカン</t>
    </rPh>
    <rPh sb="29" eb="31">
      <t>ジッシ</t>
    </rPh>
    <phoneticPr fontId="1"/>
  </si>
  <si>
    <t>１　令和４年４月の職員数（特養及び併設短期入所の合計）に占める有資格者の割合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</si>
  <si>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有資格者及び介護福祉士については、令和４年４月１日時点で資格を取得</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</si>
  <si>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合計（令和４年４月末時点）</t>
    <rPh sb="0" eb="2">
      <t>ゴウケイ</t>
    </rPh>
    <rPh sb="3" eb="5">
      <t>レイワ</t>
    </rPh>
    <rPh sb="6" eb="7">
      <t>ネン</t>
    </rPh>
    <rPh sb="8" eb="9">
      <t>ガツ</t>
    </rPh>
    <rPh sb="9" eb="10">
      <t>マツ</t>
    </rPh>
    <rPh sb="10" eb="12">
      <t>ジテン</t>
    </rPh>
    <phoneticPr fontId="2"/>
  </si>
  <si>
    <t>１　令和４年４月の介護・看護職員の数（特養及び併設短期入所の合計）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</si>
  <si>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t>２　令和３年度の平均入所者数（特養及び併設短期入所の合計）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</si>
  <si>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令和３年度の平均入所者数</t>
    <rPh sb="0" eb="2">
      <t>レイワ</t>
    </rPh>
    <rPh sb="3" eb="5">
      <t>ネンド</t>
    </rPh>
    <rPh sb="4" eb="5">
      <t>ド</t>
    </rPh>
    <rPh sb="5" eb="7">
      <t>ヘイネンド</t>
    </rPh>
    <rPh sb="6" eb="8">
      <t>ヘイキン</t>
    </rPh>
    <rPh sb="8" eb="11">
      <t>ニュウショシャ</t>
    </rPh>
    <rPh sb="11" eb="12">
      <t>スウ</t>
    </rPh>
    <phoneticPr fontId="2"/>
  </si>
  <si>
    <r>
      <rPr>
        <u/>
        <sz val="11"/>
        <color indexed="10"/>
        <rFont val="HGｺﾞｼｯｸM"/>
        <family val="3"/>
        <charset val="128"/>
      </rPr>
      <t>小数点第２位以下は、計算の都度、切り捨てる。</t>
    </r>
    <r>
      <rPr>
        <sz val="11"/>
        <rFont val="HGｺﾞｼｯｸM"/>
        <family val="3"/>
        <charset val="128"/>
      </rPr>
      <t>ただし、令和３年度の平均入</t>
    </r>
    <rPh sb="26" eb="28">
      <t>レイワ</t>
    </rPh>
    <rPh sb="29" eb="31">
      <t>ネンド</t>
    </rPh>
    <rPh sb="30" eb="31">
      <t>ド</t>
    </rPh>
    <rPh sb="31" eb="33">
      <t>ヘイネンド</t>
    </rPh>
    <rPh sb="32" eb="34">
      <t>ヘイキン</t>
    </rPh>
    <rPh sb="34" eb="35">
      <t>ニュウ</t>
    </rPh>
    <phoneticPr fontId="2"/>
  </si>
  <si>
    <t>《令和４年度４月の看護職員名簿》※介護職員の記載は不要です。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</si>
  <si>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１　令和３年度に勤務していた介護職員の数（常勤・非常勤合算で）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</si>
  <si>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令和３年４月１日時点での在籍職員数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</si>
  <si>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①のうち、令和４年４月１日時点で引き続き在籍している職員数</t>
    <rPh sb="5" eb="7">
      <t>レイワ</t>
    </rPh>
    <rPh sb="8" eb="9">
      <t>ネン</t>
    </rPh>
    <rPh sb="10" eb="11">
      <t>ガツ</t>
    </rPh>
    <rPh sb="12" eb="13">
      <t>ニチ</t>
    </rPh>
    <rPh sb="13" eb="15">
      <t>ジテン</t>
    </rPh>
    <rPh sb="16" eb="17">
      <t>ヒ</t>
    </rPh>
    <rPh sb="18" eb="19">
      <t>ツヅ</t>
    </rPh>
    <rPh sb="20" eb="22">
      <t>ザイセキ</t>
    </rPh>
    <rPh sb="26" eb="28">
      <t>ショクイン</t>
    </rPh>
    <rPh sb="28" eb="29">
      <t>スウ</t>
    </rPh>
    <phoneticPr fontId="2"/>
  </si>
  <si>
    <t>令和３年４月１日の職員数</t>
    <rPh sb="0" eb="2">
      <t>レイワ</t>
    </rPh>
    <rPh sb="3" eb="4">
      <t>ネン</t>
    </rPh>
    <rPh sb="4" eb="5">
      <t>ヘイネン</t>
    </rPh>
    <rPh sb="5" eb="6">
      <t>ガツ</t>
    </rPh>
    <rPh sb="7" eb="8">
      <t>ニチ</t>
    </rPh>
    <rPh sb="9" eb="11">
      <t>ショクイン</t>
    </rPh>
    <rPh sb="11" eb="12">
      <t>スウ</t>
    </rPh>
    <phoneticPr fontId="2"/>
  </si>
  <si>
    <t>上記のうち、令和４年４月１日に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</si>
  <si>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《令和３年４月１日現在の職員名簿》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</si>
  <si>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t>１　ボランティアコーディネーターの配置等の状況（令和５年３月末時点）</t>
    <rPh sb="17" eb="19">
      <t>ハイチ</t>
    </rPh>
    <rPh sb="19" eb="20">
      <t>トウ</t>
    </rPh>
    <rPh sb="21" eb="23">
      <t>ジョウキョウ</t>
    </rPh>
    <rPh sb="29" eb="30">
      <t>ガツ</t>
    </rPh>
    <rPh sb="30" eb="31">
      <t>マツ</t>
    </rPh>
    <phoneticPr fontId="2"/>
  </si>
  <si>
    <t>令和４年４月１日から令和５年３月３１日までのボランティアの受入日数（予定を含む）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</si>
  <si>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t>令和４年４月1日に在籍</t>
    <rPh sb="0" eb="2">
      <t>レイワ</t>
    </rPh>
    <rPh sb="3" eb="4">
      <t>ネン</t>
    </rPh>
    <rPh sb="5" eb="6">
      <t>ガツ</t>
    </rPh>
    <rPh sb="7" eb="8">
      <t>ニチ</t>
    </rPh>
    <rPh sb="9" eb="11">
      <t>ザイセキ</t>
    </rPh>
    <phoneticPr fontId="2"/>
  </si>
  <si>
    <t>障害者の雇用人数（令和４年４月１日時点）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</si>
  <si>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採用日
（令和４年４月１日以前）</t>
    <rPh sb="0" eb="2">
      <t>サイヨウ</t>
    </rPh>
    <rPh sb="2" eb="3">
      <t>ヒ</t>
    </rPh>
    <rPh sb="5" eb="7">
      <t>レイワ</t>
    </rPh>
    <rPh sb="8" eb="9">
      <t>ネン</t>
    </rPh>
    <rPh sb="9" eb="10">
      <t>ヘイネン</t>
    </rPh>
    <rPh sb="10" eb="11">
      <t>ガツ</t>
    </rPh>
    <rPh sb="12" eb="13">
      <t>ニチ</t>
    </rPh>
    <rPh sb="13" eb="15">
      <t>イゼン</t>
    </rPh>
    <phoneticPr fontId="2"/>
  </si>
  <si>
    <t>※添付する挙証資料(令和４年度実績報告時）</t>
    <rPh sb="10" eb="12">
      <t>レイワ</t>
    </rPh>
    <rPh sb="13" eb="14">
      <t>ネン</t>
    </rPh>
    <rPh sb="14" eb="15">
      <t>ド</t>
    </rPh>
    <rPh sb="15" eb="17">
      <t>ジッセキ</t>
    </rPh>
    <rPh sb="17" eb="19">
      <t>ホウコク</t>
    </rPh>
    <rPh sb="19" eb="20">
      <t>ジ</t>
    </rPh>
    <phoneticPr fontId="2"/>
  </si>
  <si>
    <t>１　福祉避難所としての指定状況等（令和５年３月末時点）</t>
    <rPh sb="13" eb="15">
      <t>ジョウキョウ</t>
    </rPh>
    <rPh sb="15" eb="16">
      <t>トウ</t>
    </rPh>
    <rPh sb="17" eb="19">
      <t>レイワ</t>
    </rPh>
    <rPh sb="23" eb="24">
      <t>マツ</t>
    </rPh>
    <phoneticPr fontId="2"/>
  </si>
  <si>
    <t>※添付する挙証資料（令和４年度実績報告時）</t>
    <rPh sb="10" eb="12">
      <t>レイワ</t>
    </rPh>
    <rPh sb="13" eb="14">
      <t>ネン</t>
    </rPh>
    <rPh sb="14" eb="15">
      <t>ド</t>
    </rPh>
    <rPh sb="15" eb="17">
      <t>ジッセキ</t>
    </rPh>
    <rPh sb="17" eb="19">
      <t>ホウコク</t>
    </rPh>
    <rPh sb="19" eb="20">
      <t>ジ</t>
    </rPh>
    <phoneticPr fontId="2"/>
  </si>
  <si>
    <t>１　島しょ地域外からの職員の確保（令和５年３月末時点）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</si>
  <si>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島しょ地域外に住所を有している職員を採用するとともに、赴任時の旅費や居住手当の一部を負担するなど、職員の定着を図っている（予定を含む）。
ただし、対象の職員は、平成３１年４月１日～令和５年３月３１日の期間に採用した職員に限る。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4" eb="76">
      <t>タイショウ</t>
    </rPh>
    <rPh sb="77" eb="79">
      <t>ショクイン</t>
    </rPh>
    <rPh sb="81" eb="83">
      <t>ヘイセイ</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</si>
  <si>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２　島しょにおける資格取得及び技術向上について（令和５年３月末時点）</t>
    <rPh sb="2" eb="3">
      <t>トウ</t>
    </rPh>
    <rPh sb="9" eb="11">
      <t>シカク</t>
    </rPh>
    <rPh sb="11" eb="13">
      <t>シュトク</t>
    </rPh>
    <rPh sb="13" eb="14">
      <t>オヨ</t>
    </rPh>
    <rPh sb="15" eb="17">
      <t>ギジュツ</t>
    </rPh>
    <rPh sb="17" eb="19">
      <t>コウジョウ</t>
    </rPh>
    <phoneticPr fontId="2"/>
  </si>
  <si>
    <t>令和４年４月１日時点での特養の入所者数</t>
    <rPh sb="0" eb="2">
      <t>レイワ</t>
    </rPh>
    <phoneticPr fontId="2"/>
  </si>
  <si>
    <t>１　軽減の実施状況（令和４年４月１日時点）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</si>
  <si>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※添付する挙証資料（令和４年度実績報告時）</t>
    <rPh sb="10" eb="12">
      <t>レイワ</t>
    </rPh>
    <rPh sb="13" eb="14">
      <t>ネン</t>
    </rPh>
    <rPh sb="14" eb="15">
      <t>ド</t>
    </rPh>
    <rPh sb="15" eb="19">
      <t>ジッセキホウコク</t>
    </rPh>
    <rPh sb="19" eb="20">
      <t>ジ</t>
    </rPh>
    <phoneticPr fontId="2"/>
  </si>
  <si>
    <t>１　要介護度が改善した入所者（特養入所者のみ）の人数　（令和５年３月末時点）</t>
    <rPh sb="2" eb="3">
      <t>ヨウ</t>
    </rPh>
    <rPh sb="3" eb="5">
      <t>カイゴ</t>
    </rPh>
    <rPh sb="5" eb="6">
      <t>ド</t>
    </rPh>
    <rPh sb="7" eb="9">
      <t>カイゼン</t>
    </rPh>
    <rPh sb="11" eb="14">
      <t>ニュウショシャ</t>
    </rPh>
    <rPh sb="15" eb="17">
      <t>トクヨウ</t>
    </rPh>
    <rPh sb="17" eb="20">
      <t>ニュウショシャ</t>
    </rPh>
    <rPh sb="24" eb="26">
      <t>ニンズウ</t>
    </rPh>
    <rPh sb="28" eb="30">
      <t>レイワ</t>
    </rPh>
    <rPh sb="31" eb="32">
      <t>ネン</t>
    </rPh>
    <rPh sb="33" eb="34">
      <t>ガツ</t>
    </rPh>
    <rPh sb="34" eb="35">
      <t>マツ</t>
    </rPh>
    <rPh sb="35" eb="37">
      <t>ジテン</t>
    </rPh>
    <phoneticPr fontId="2"/>
  </si>
  <si>
    <t>令和４年度中に要介護状態の再認定を受けた入所者の人数</t>
    <rPh sb="0" eb="2">
      <t>レイワ</t>
    </rPh>
    <rPh sb="3" eb="6">
      <t>ネンドチュウ</t>
    </rPh>
    <rPh sb="5" eb="6">
      <t>チュウ</t>
    </rPh>
    <rPh sb="7" eb="8">
      <t>ヨウ</t>
    </rPh>
    <rPh sb="8" eb="10">
      <t>カイゴ</t>
    </rPh>
    <rPh sb="10" eb="12">
      <t>ジョウタイ</t>
    </rPh>
    <rPh sb="13" eb="16">
      <t>サイニンテイ</t>
    </rPh>
    <rPh sb="17" eb="18">
      <t>ウ</t>
    </rPh>
    <rPh sb="20" eb="23">
      <t>ニュウショシャ</t>
    </rPh>
    <rPh sb="24" eb="26">
      <t>ニンズウ</t>
    </rPh>
    <phoneticPr fontId="2"/>
  </si>
  <si>
    <t>①には、令和４年度において、特養に入所中に要介護認定の変更・更新認定を</t>
    <rPh sb="4" eb="6">
      <t>レイワ</t>
    </rPh>
    <rPh sb="7" eb="9">
      <t>ネンド</t>
    </rPh>
    <rPh sb="9" eb="11">
      <t>ヘイネンド</t>
    </rPh>
    <rPh sb="14" eb="16">
      <t>トクヨウ</t>
    </rPh>
    <rPh sb="17" eb="19">
      <t>ニュウショ</t>
    </rPh>
    <rPh sb="19" eb="20">
      <t>チュウ</t>
    </rPh>
    <rPh sb="21" eb="22">
      <t>ヨウ</t>
    </rPh>
    <rPh sb="22" eb="24">
      <t>カイゴ</t>
    </rPh>
    <rPh sb="24" eb="26">
      <t>ニンテイ</t>
    </rPh>
    <rPh sb="27" eb="29">
      <t>ヘンコウ</t>
    </rPh>
    <rPh sb="30" eb="32">
      <t>コウシン</t>
    </rPh>
    <rPh sb="32" eb="34">
      <t>ニンテイ</t>
    </rPh>
    <phoneticPr fontId="2"/>
  </si>
  <si>
    <t>１　看取り介護にかかる研修の実施状況（令和５年３月末時点）</t>
    <rPh sb="2" eb="4">
      <t>ミト</t>
    </rPh>
    <rPh sb="5" eb="7">
      <t>カイゴ</t>
    </rPh>
    <rPh sb="11" eb="13">
      <t>ケンシュウ</t>
    </rPh>
    <rPh sb="14" eb="16">
      <t>ジッシ</t>
    </rPh>
    <rPh sb="16" eb="18">
      <t>ジョウキョウ</t>
    </rPh>
    <phoneticPr fontId="2"/>
  </si>
  <si>
    <t>令和４年４月１日から令和５年３月３１日までの看取り介護にかかる研修実施回数（予定を含む）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</si>
  <si>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※添付する挙証資料（令和４年度実績報告時）</t>
    <rPh sb="10" eb="12">
      <t>レイワ</t>
    </rPh>
    <rPh sb="13" eb="14">
      <t>ネン</t>
    </rPh>
    <rPh sb="14" eb="15">
      <t>ド</t>
    </rPh>
    <rPh sb="15" eb="20">
      <t>ジッセキホウコクジ</t>
    </rPh>
    <phoneticPr fontId="2"/>
  </si>
  <si>
    <t>１　他の社会福祉法等との連携による人材育成（令和５年３月末時点）</t>
    <rPh sb="2" eb="3">
      <t>タ</t>
    </rPh>
    <rPh sb="4" eb="6">
      <t>シャカイ</t>
    </rPh>
    <rPh sb="6" eb="8">
      <t>フクシ</t>
    </rPh>
    <rPh sb="8" eb="9">
      <t>ホウ</t>
    </rPh>
    <rPh sb="9" eb="10">
      <t>トウ</t>
    </rPh>
    <rPh sb="12" eb="14">
      <t>レンケイ</t>
    </rPh>
    <rPh sb="17" eb="19">
      <t>ジンザイ</t>
    </rPh>
    <rPh sb="19" eb="21">
      <t>イクセイ</t>
    </rPh>
    <phoneticPr fontId="2"/>
  </si>
  <si>
    <t>１　次世代への介護の魅力発信（令和５年３月末時点）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</si>
  <si>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令和４年４月１日から令和５年３月３１日までに受け入れた学校数を記入す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</si>
  <si>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１　講座・サロン等の開催の状況（令和５年３月末時点）</t>
    <rPh sb="2" eb="4">
      <t>コウザ</t>
    </rPh>
    <rPh sb="8" eb="9">
      <t>トウ</t>
    </rPh>
    <rPh sb="10" eb="12">
      <t>カイサイ</t>
    </rPh>
    <rPh sb="13" eb="15">
      <t>ジョウキョウ</t>
    </rPh>
    <phoneticPr fontId="2"/>
  </si>
  <si>
    <t>１　地域の高齢者の活動の場の提供　（令和５年３月末時点）</t>
    <rPh sb="2" eb="4">
      <t>チイキ</t>
    </rPh>
    <rPh sb="5" eb="8">
      <t>コウレイシャ</t>
    </rPh>
    <rPh sb="9" eb="11">
      <t>カツドウ</t>
    </rPh>
    <rPh sb="12" eb="13">
      <t>バ</t>
    </rPh>
    <rPh sb="14" eb="16">
      <t>テイキョウ</t>
    </rPh>
    <phoneticPr fontId="2"/>
  </si>
  <si>
    <t>１　感染症対策の徹底　（令和５年３月末時点）</t>
    <rPh sb="2" eb="5">
      <t>カンセンショウ</t>
    </rPh>
    <rPh sb="5" eb="7">
      <t>タイサク</t>
    </rPh>
    <rPh sb="8" eb="10">
      <t>テッテイ</t>
    </rPh>
    <phoneticPr fontId="2"/>
  </si>
  <si>
    <r>
      <t>令和４年度東京都特別養護老人ホーム経営支援補助金の減額に関する事務処理要綱に定める減額事由に該当したもの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ポイント数の欄に「-8」とプルダウンにて入力</t>
    </r>
    <r>
      <rPr>
        <u/>
        <sz val="9"/>
        <rFont val="HGｺﾞｼｯｸM"/>
        <family val="3"/>
        <charset val="128"/>
      </rPr>
      <t>願います。）</t>
    </r>
    <rPh sb="3" eb="4">
      <t>ネン</t>
    </rPh>
    <rPh sb="4" eb="5">
      <t>ド</t>
    </rPh>
    <rPh sb="5" eb="8">
      <t>トウキョウト</t>
    </rPh>
    <rPh sb="8" eb="10">
      <t>トクベツヨ</t>
    </rPh>
    <rPh sb="10" eb="24">
      <t>ウゴロウジンホームケイエイシエンホジョキン</t>
    </rPh>
    <rPh sb="25" eb="27">
      <t>ゲンガク</t>
    </rPh>
    <rPh sb="28" eb="29">
      <t>カン</t>
    </rPh>
    <rPh sb="31" eb="33">
      <t>ジム</t>
    </rPh>
    <rPh sb="33" eb="35">
      <t>ショリ</t>
    </rPh>
    <rPh sb="35" eb="37">
      <t>ヨウコウ</t>
    </rPh>
    <rPh sb="38" eb="39">
      <t>サダ</t>
    </rPh>
    <rPh sb="41" eb="43">
      <t>ゲンガク</t>
    </rPh>
    <rPh sb="43" eb="45">
      <t>ジユウ</t>
    </rPh>
    <rPh sb="46" eb="48">
      <t>ガイトウ</t>
    </rPh>
    <rPh sb="54" eb="56">
      <t>ガイトウ</t>
    </rPh>
    <rPh sb="57" eb="59">
      <t>バアイ</t>
    </rPh>
    <rPh sb="65" eb="66">
      <t>スウ</t>
    </rPh>
    <rPh sb="67" eb="68">
      <t>ラン</t>
    </rPh>
    <rPh sb="81" eb="83">
      <t>ニュウリョク</t>
    </rPh>
    <rPh sb="83" eb="84">
      <t>ネガ</t>
    </rPh>
    <phoneticPr fontId="1"/>
  </si>
  <si>
    <t>令和３年度の平均入所者数の算定に当たっては、「指定介護老人福祉施設の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</si>
  <si>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避難所を運営するための態勢（備蓄や訓練等）を整えている（予定を含む）。</t>
    <rPh sb="0" eb="3">
      <t>ヒナンジョ</t>
    </rPh>
    <rPh sb="4" eb="6">
      <t>ウンエイ</t>
    </rPh>
    <rPh sb="11" eb="13">
      <t>タイセイ</t>
    </rPh>
    <rPh sb="22" eb="23">
      <t>トトノ</t>
    </rPh>
    <phoneticPr fontId="2"/>
  </si>
  <si>
    <t>１　事業継続計画に基づく訓練の実施（令和５年３月末時点）</t>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</si>
  <si>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１　自治会等との防災訓練の実施状況（令和５年３月末時点）</t>
    <rPh sb="2" eb="5">
      <t>ジチカイ</t>
    </rPh>
    <rPh sb="5" eb="6">
      <t>トウ</t>
    </rPh>
    <rPh sb="8" eb="10">
      <t>ボウサイ</t>
    </rPh>
    <rPh sb="10" eb="12">
      <t>クンレン</t>
    </rPh>
    <rPh sb="13" eb="15">
      <t>ジッシ</t>
    </rPh>
    <rPh sb="15" eb="17">
      <t>ジョウキョウ</t>
    </rPh>
    <rPh sb="18" eb="20">
      <t>レイワ</t>
    </rPh>
    <phoneticPr fontId="2"/>
  </si>
  <si>
    <t>島しょ地域外における資格取得及び技術向上のための研修に年延べ７日以上参加している（予定を含む）。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</si>
  <si>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１　介護職員へのメンタルケア対策強化の実施（令和５年３月末時点）</t>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</si>
  <si>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１　業務継続に向けた取組みの強化（令和５年３月末時点）</t>
    <rPh sb="2" eb="4">
      <t>ギョウム</t>
    </rPh>
    <rPh sb="4" eb="6">
      <t>ケイゾク</t>
    </rPh>
    <rPh sb="7" eb="8">
      <t>ム</t>
    </rPh>
    <rPh sb="10" eb="12">
      <t>トリクミ</t>
    </rPh>
    <rPh sb="14" eb="16">
      <t>キョウカ</t>
    </rPh>
    <rPh sb="17" eb="19">
      <t>レイワ</t>
    </rPh>
    <rPh sb="20" eb="21">
      <t>ネン</t>
    </rPh>
    <rPh sb="21" eb="22">
      <t>ヘイネン</t>
    </rPh>
    <rPh sb="22" eb="24">
      <t>ガツマツ</t>
    </rPh>
    <rPh sb="24" eb="26">
      <t>ジテン</t>
    </rPh>
    <phoneticPr fontId="2"/>
  </si>
  <si>
    <r>
      <t>※添付する挙証資料（令和４年度</t>
    </r>
    <r>
      <rPr>
        <sz val="11"/>
        <color indexed="10"/>
        <rFont val="游ゴシック"/>
        <family val="3"/>
        <charset val="128"/>
      </rPr>
      <t>実績報告時）</t>
    </r>
    <rPh sb="15" eb="17">
      <t>ジッセキ</t>
    </rPh>
    <rPh sb="17" eb="19">
      <t>ホウコク</t>
    </rPh>
    <phoneticPr fontId="2"/>
  </si>
  <si>
    <t>・協定書等のコピー</t>
    <rPh sb="1" eb="4">
      <t>キョウテイショ</t>
    </rPh>
    <rPh sb="4" eb="5">
      <t>トウ</t>
    </rPh>
    <phoneticPr fontId="2"/>
  </si>
  <si>
    <t>（１）新型コロナウイルス感染症発生時における東京都の職員派遣協定に参加している。</t>
    <rPh sb="3" eb="5">
      <t>シンガタ</t>
    </rPh>
    <rPh sb="12" eb="15">
      <t>カンセンショウ</t>
    </rPh>
    <rPh sb="15" eb="17">
      <t>ハッセイ</t>
    </rPh>
    <rPh sb="17" eb="18">
      <t>ジ</t>
    </rPh>
    <rPh sb="22" eb="24">
      <t>トウキョウ</t>
    </rPh>
    <rPh sb="24" eb="25">
      <t>ト</t>
    </rPh>
    <rPh sb="26" eb="28">
      <t>ショクイン</t>
    </rPh>
    <rPh sb="28" eb="30">
      <t>ハケン</t>
    </rPh>
    <rPh sb="30" eb="32">
      <t>キョウテイ</t>
    </rPh>
    <rPh sb="33" eb="35">
      <t>サンカ</t>
    </rPh>
    <phoneticPr fontId="2"/>
  </si>
  <si>
    <t>（２）新型コロナウイルス感染症発生時における区市町村内での東京都協定に準ずる協力の枠組みに参加している。</t>
    <rPh sb="3" eb="5">
      <t>シンガタ</t>
    </rPh>
    <rPh sb="12" eb="18">
      <t>カンセンショウハッセイジ</t>
    </rPh>
    <rPh sb="22" eb="26">
      <t>クシチョウソン</t>
    </rPh>
    <rPh sb="26" eb="27">
      <t>ナイ</t>
    </rPh>
    <rPh sb="29" eb="31">
      <t>トウキョウ</t>
    </rPh>
    <rPh sb="31" eb="32">
      <t>ト</t>
    </rPh>
    <rPh sb="32" eb="34">
      <t>キョウテイ</t>
    </rPh>
    <rPh sb="35" eb="36">
      <t>ジュン</t>
    </rPh>
    <rPh sb="38" eb="40">
      <t>キョウリョク</t>
    </rPh>
    <rPh sb="41" eb="43">
      <t>ワクグ</t>
    </rPh>
    <rPh sb="45" eb="47">
      <t>サンカ</t>
    </rPh>
    <phoneticPr fontId="2"/>
  </si>
  <si>
    <r>
      <t xml:space="preserve">新型コロナウイルス感染症発生時における職員派遣協定への参加
</t>
    </r>
    <r>
      <rPr>
        <sz val="9"/>
        <rFont val="HGｺﾞｼｯｸM"/>
        <family val="3"/>
        <charset val="128"/>
      </rPr>
      <t>※（1）又は（2）のいずれかのみ申請可能</t>
    </r>
    <rPh sb="0" eb="2">
      <t>シンガタ</t>
    </rPh>
    <rPh sb="9" eb="15">
      <t>カンセンショウハッセイジ</t>
    </rPh>
    <rPh sb="19" eb="21">
      <t>ショクイン</t>
    </rPh>
    <rPh sb="21" eb="23">
      <t>ハケン</t>
    </rPh>
    <rPh sb="23" eb="25">
      <t>キョウテイ</t>
    </rPh>
    <rPh sb="27" eb="29">
      <t>サンカ</t>
    </rPh>
    <rPh sb="34" eb="35">
      <t>マタ</t>
    </rPh>
    <rPh sb="46" eb="48">
      <t>シンセイ</t>
    </rPh>
    <rPh sb="48" eb="50">
      <t>カノウ</t>
    </rPh>
    <phoneticPr fontId="2"/>
  </si>
  <si>
    <t>　（東京都の職員派遣協定の場合は提出不要）</t>
    <rPh sb="2" eb="4">
      <t>トウキョウ</t>
    </rPh>
    <rPh sb="4" eb="5">
      <t>ト</t>
    </rPh>
    <rPh sb="6" eb="8">
      <t>ショクイン</t>
    </rPh>
    <rPh sb="8" eb="10">
      <t>ハケン</t>
    </rPh>
    <rPh sb="10" eb="12">
      <t>キョウテイ</t>
    </rPh>
    <rPh sb="13" eb="15">
      <t>バアイ</t>
    </rPh>
    <rPh sb="16" eb="18">
      <t>テイシュツ</t>
    </rPh>
    <rPh sb="18" eb="20">
      <t>フヨウ</t>
    </rPh>
    <phoneticPr fontId="2"/>
  </si>
  <si>
    <t>１　新型コロナウイルス感染症発生時における職員派遣協定への参加（令和５年３月末時点）</t>
    <rPh sb="2" eb="4">
      <t>シンガタ</t>
    </rPh>
    <rPh sb="11" eb="14">
      <t>カンセンショウ</t>
    </rPh>
    <rPh sb="14" eb="16">
      <t>ハッセイ</t>
    </rPh>
    <rPh sb="16" eb="17">
      <t>ジ</t>
    </rPh>
    <rPh sb="21" eb="23">
      <t>ショクイン</t>
    </rPh>
    <rPh sb="23" eb="25">
      <t>ハケン</t>
    </rPh>
    <rPh sb="25" eb="27">
      <t>キョウテイ</t>
    </rPh>
    <rPh sb="29" eb="31">
      <t>サンカ</t>
    </rPh>
    <phoneticPr fontId="2"/>
  </si>
  <si>
    <t>(1)又は(2)のいずれかのみ申請可能</t>
    <rPh sb="3" eb="4">
      <t>マタ</t>
    </rPh>
    <rPh sb="15" eb="17">
      <t>シンセイ</t>
    </rPh>
    <rPh sb="17" eb="19">
      <t>カノウ</t>
    </rPh>
    <phoneticPr fontId="2"/>
  </si>
  <si>
    <t>（1）新型コロナウイルス感染症発生時における東京都の職員派遣協定に参加している。</t>
    <rPh sb="3" eb="5">
      <t>シンガタ</t>
    </rPh>
    <rPh sb="12" eb="15">
      <t>カンセンショウ</t>
    </rPh>
    <rPh sb="15" eb="17">
      <t>ハッセイ</t>
    </rPh>
    <rPh sb="17" eb="18">
      <t>ジ</t>
    </rPh>
    <rPh sb="22" eb="24">
      <t>トウキョウ</t>
    </rPh>
    <rPh sb="24" eb="25">
      <t>ト</t>
    </rPh>
    <rPh sb="26" eb="28">
      <t>ショクイン</t>
    </rPh>
    <rPh sb="28" eb="30">
      <t>ハケン</t>
    </rPh>
    <rPh sb="30" eb="32">
      <t>キョウテイ</t>
    </rPh>
    <rPh sb="33" eb="35">
      <t>サンカ</t>
    </rPh>
    <phoneticPr fontId="2"/>
  </si>
  <si>
    <t>（2）新型コロナウイルス感染症発生時における区市町村内での東京都協定に準ずる協力の枠組みに参加している。</t>
    <phoneticPr fontId="2"/>
  </si>
  <si>
    <t>評価加算変更協議様式２－１</t>
    <rPh sb="0" eb="2">
      <t>ヒョウカ</t>
    </rPh>
    <rPh sb="2" eb="4">
      <t>カサン</t>
    </rPh>
    <rPh sb="4" eb="6">
      <t>ヘンコウ</t>
    </rPh>
    <rPh sb="6" eb="8">
      <t>キョウギ</t>
    </rPh>
    <rPh sb="8" eb="10">
      <t>ヨウシキ</t>
    </rPh>
    <phoneticPr fontId="2"/>
  </si>
  <si>
    <t>努力・実績加算変更協議</t>
    <rPh sb="0" eb="2">
      <t>ドリョク</t>
    </rPh>
    <rPh sb="3" eb="5">
      <t>ジッセキ</t>
    </rPh>
    <rPh sb="5" eb="7">
      <t>カサン</t>
    </rPh>
    <rPh sb="7" eb="9">
      <t>ヘンコウ</t>
    </rPh>
    <rPh sb="9" eb="11">
      <t>キョウギ</t>
    </rPh>
    <phoneticPr fontId="2"/>
  </si>
  <si>
    <t>評価加算変更協議様式２－２</t>
    <rPh sb="0" eb="2">
      <t>ヒョウカ</t>
    </rPh>
    <rPh sb="2" eb="4">
      <t>カサン</t>
    </rPh>
    <rPh sb="4" eb="6">
      <t>ヘンコウ</t>
    </rPh>
    <rPh sb="6" eb="8">
      <t>キョウギ</t>
    </rPh>
    <rPh sb="8" eb="10">
      <t>ヨウシキ</t>
    </rPh>
    <phoneticPr fontId="2"/>
  </si>
  <si>
    <t>※添付する挙証資料（令和４年度評価加算変更協議時）</t>
    <rPh sb="15" eb="17">
      <t>ヒョウカ</t>
    </rPh>
    <rPh sb="17" eb="19">
      <t>カサン</t>
    </rPh>
    <rPh sb="19" eb="21">
      <t>ヘンコウ</t>
    </rPh>
    <rPh sb="21" eb="23">
      <t>キョウギ</t>
    </rPh>
    <rPh sb="23" eb="24">
      <t>ジ</t>
    </rPh>
    <phoneticPr fontId="2"/>
  </si>
  <si>
    <t>数値は「評価加算変更協議様式３－１別添１」を入力することにより自動的に入力される。</t>
    <rPh sb="0" eb="2">
      <t>スウチ</t>
    </rPh>
    <rPh sb="4" eb="6">
      <t>ヒョウカ</t>
    </rPh>
    <rPh sb="6" eb="8">
      <t>カサン</t>
    </rPh>
    <rPh sb="8" eb="10">
      <t>ヘンコウ</t>
    </rPh>
    <rPh sb="10" eb="12">
      <t>キョウギ</t>
    </rPh>
    <rPh sb="12" eb="14">
      <t>ヨウシキ</t>
    </rPh>
    <rPh sb="17" eb="19">
      <t>ベッテン</t>
    </rPh>
    <rPh sb="22" eb="24">
      <t>ニュウリョク</t>
    </rPh>
    <rPh sb="31" eb="34">
      <t>ジドウテキ</t>
    </rPh>
    <rPh sb="35" eb="37">
      <t>ニュウリョク</t>
    </rPh>
    <phoneticPr fontId="2"/>
  </si>
  <si>
    <t>評価加算変更協議様式３－１</t>
    <rPh sb="0" eb="2">
      <t>ヒョウカ</t>
    </rPh>
    <rPh sb="2" eb="4">
      <t>カサン</t>
    </rPh>
    <rPh sb="4" eb="6">
      <t>ヘンコウ</t>
    </rPh>
    <rPh sb="6" eb="8">
      <t>キョウギ</t>
    </rPh>
    <rPh sb="8" eb="10">
      <t>ヨウシキ</t>
    </rPh>
    <phoneticPr fontId="2"/>
  </si>
  <si>
    <t>評価加算変更協議様式３－１別添１</t>
    <rPh sb="4" eb="6">
      <t>ヘンコウ</t>
    </rPh>
    <rPh sb="6" eb="8">
      <t>キョウギ</t>
    </rPh>
    <phoneticPr fontId="2"/>
  </si>
  <si>
    <t>評価加算変更協議様式３－２</t>
    <rPh sb="0" eb="2">
      <t>ヒョウカ</t>
    </rPh>
    <rPh sb="2" eb="4">
      <t>カサン</t>
    </rPh>
    <rPh sb="4" eb="6">
      <t>ヘンコウ</t>
    </rPh>
    <rPh sb="6" eb="8">
      <t>キョウギ</t>
    </rPh>
    <rPh sb="8" eb="10">
      <t>ヨウシキ</t>
    </rPh>
    <phoneticPr fontId="2"/>
  </si>
  <si>
    <t>※添付する挙証資料（令和４年度評価加算変更協議時）</t>
    <rPh sb="10" eb="12">
      <t>レイワ</t>
    </rPh>
    <rPh sb="13" eb="14">
      <t>ネン</t>
    </rPh>
    <rPh sb="14" eb="15">
      <t>ド</t>
    </rPh>
    <rPh sb="15" eb="17">
      <t>ヒョウカ</t>
    </rPh>
    <rPh sb="17" eb="19">
      <t>カサン</t>
    </rPh>
    <rPh sb="19" eb="21">
      <t>ヘンコウ</t>
    </rPh>
    <rPh sb="21" eb="23">
      <t>キョウギ</t>
    </rPh>
    <rPh sb="23" eb="24">
      <t>ジ</t>
    </rPh>
    <phoneticPr fontId="2"/>
  </si>
  <si>
    <t>・評価加算変更協議様式３－２別添１</t>
    <rPh sb="1" eb="3">
      <t>ヒョウカ</t>
    </rPh>
    <rPh sb="3" eb="5">
      <t>カサン</t>
    </rPh>
    <rPh sb="5" eb="7">
      <t>ヘンコウ</t>
    </rPh>
    <rPh sb="7" eb="9">
      <t>キョウギ</t>
    </rPh>
    <rPh sb="9" eb="11">
      <t>ヨウシキ</t>
    </rPh>
    <rPh sb="14" eb="16">
      <t>ベッテン</t>
    </rPh>
    <phoneticPr fontId="2"/>
  </si>
  <si>
    <t>評価加算変更協議様式３－２別添１</t>
    <rPh sb="4" eb="6">
      <t>ヘンコウ</t>
    </rPh>
    <rPh sb="6" eb="8">
      <t>キョウギ</t>
    </rPh>
    <phoneticPr fontId="2"/>
  </si>
  <si>
    <t>評価加算変更協議様式３－３</t>
    <rPh sb="0" eb="2">
      <t>ヒョウカ</t>
    </rPh>
    <rPh sb="2" eb="4">
      <t>カサン</t>
    </rPh>
    <rPh sb="4" eb="6">
      <t>ヘンコウ</t>
    </rPh>
    <rPh sb="6" eb="8">
      <t>キョウギ</t>
    </rPh>
    <rPh sb="8" eb="10">
      <t>ヨウシキ</t>
    </rPh>
    <phoneticPr fontId="2"/>
  </si>
  <si>
    <t>①、②は「評価加算変更協議様式３－３別添１」を入力することで自動入力さ</t>
    <rPh sb="5" eb="7">
      <t>ヒョウカ</t>
    </rPh>
    <rPh sb="7" eb="9">
      <t>カサン</t>
    </rPh>
    <rPh sb="9" eb="11">
      <t>ヘンコウ</t>
    </rPh>
    <rPh sb="11" eb="13">
      <t>キョウギ</t>
    </rPh>
    <rPh sb="13" eb="15">
      <t>ヨウシキ</t>
    </rPh>
    <rPh sb="18" eb="20">
      <t>ベッテン</t>
    </rPh>
    <rPh sb="23" eb="25">
      <t>ニュウリョク</t>
    </rPh>
    <rPh sb="30" eb="32">
      <t>ジドウ</t>
    </rPh>
    <rPh sb="32" eb="34">
      <t>ニュウリョク</t>
    </rPh>
    <phoneticPr fontId="2"/>
  </si>
  <si>
    <t>れます。（その他は自動計算）</t>
    <phoneticPr fontId="2"/>
  </si>
  <si>
    <t>評価加算変更協議様式３－３別添１</t>
    <rPh sb="0" eb="2">
      <t>ヒョウカ</t>
    </rPh>
    <rPh sb="2" eb="4">
      <t>カサン</t>
    </rPh>
    <rPh sb="4" eb="6">
      <t>ヘンコウ</t>
    </rPh>
    <rPh sb="6" eb="8">
      <t>キョウギ</t>
    </rPh>
    <rPh sb="8" eb="10">
      <t>ヨウシキ</t>
    </rPh>
    <rPh sb="13" eb="15">
      <t>ベッテン</t>
    </rPh>
    <phoneticPr fontId="2"/>
  </si>
  <si>
    <t>評価加算変更協議様式３－４</t>
    <rPh sb="0" eb="2">
      <t>ヒョウカ</t>
    </rPh>
    <rPh sb="2" eb="4">
      <t>カサン</t>
    </rPh>
    <rPh sb="4" eb="6">
      <t>ヘンコウ</t>
    </rPh>
    <rPh sb="6" eb="8">
      <t>キョウギ</t>
    </rPh>
    <rPh sb="8" eb="10">
      <t>ヨウシキ</t>
    </rPh>
    <phoneticPr fontId="2"/>
  </si>
  <si>
    <t>評価加算変更協議様式３－５</t>
    <rPh sb="0" eb="2">
      <t>ヒョウカ</t>
    </rPh>
    <rPh sb="2" eb="4">
      <t>カサン</t>
    </rPh>
    <rPh sb="4" eb="6">
      <t>ヘンコウ</t>
    </rPh>
    <rPh sb="6" eb="8">
      <t>キョウギ</t>
    </rPh>
    <rPh sb="8" eb="10">
      <t>ヨウシキ</t>
    </rPh>
    <phoneticPr fontId="2"/>
  </si>
  <si>
    <t>評価加算変更協議様式３－５別添１</t>
    <rPh sb="4" eb="6">
      <t>ヘンコウ</t>
    </rPh>
    <rPh sb="6" eb="8">
      <t>キョウギ</t>
    </rPh>
    <phoneticPr fontId="2"/>
  </si>
  <si>
    <t>評価加算変更協議様式３－６</t>
    <rPh sb="0" eb="2">
      <t>ヒョウカ</t>
    </rPh>
    <rPh sb="2" eb="4">
      <t>カサン</t>
    </rPh>
    <rPh sb="4" eb="6">
      <t>ヘンコウ</t>
    </rPh>
    <rPh sb="6" eb="8">
      <t>キョウギ</t>
    </rPh>
    <rPh sb="8" eb="10">
      <t>ヨウシキ</t>
    </rPh>
    <phoneticPr fontId="2"/>
  </si>
  <si>
    <t>評価加算変更協議様式３－７</t>
    <rPh sb="0" eb="2">
      <t>ヒョウカ</t>
    </rPh>
    <rPh sb="2" eb="4">
      <t>カサン</t>
    </rPh>
    <rPh sb="4" eb="6">
      <t>ヘンコウ</t>
    </rPh>
    <rPh sb="6" eb="8">
      <t>キョウギ</t>
    </rPh>
    <rPh sb="8" eb="10">
      <t>ヨウシキ</t>
    </rPh>
    <phoneticPr fontId="2"/>
  </si>
  <si>
    <t>評価加算変更協議様式３－８</t>
    <rPh sb="0" eb="2">
      <t>ヒョウカ</t>
    </rPh>
    <rPh sb="2" eb="4">
      <t>カサン</t>
    </rPh>
    <rPh sb="4" eb="6">
      <t>ヘンコウ</t>
    </rPh>
    <rPh sb="6" eb="8">
      <t>キョウギ</t>
    </rPh>
    <rPh sb="8" eb="10">
      <t>ヨウシキ</t>
    </rPh>
    <phoneticPr fontId="2"/>
  </si>
  <si>
    <t>評価加算変更協議様式３－９</t>
    <rPh sb="0" eb="2">
      <t>ヒョウカ</t>
    </rPh>
    <rPh sb="2" eb="4">
      <t>カサン</t>
    </rPh>
    <rPh sb="4" eb="6">
      <t>ヘンコウ</t>
    </rPh>
    <rPh sb="6" eb="8">
      <t>キョウギ</t>
    </rPh>
    <rPh sb="8" eb="10">
      <t>ヨウシキ</t>
    </rPh>
    <phoneticPr fontId="2"/>
  </si>
  <si>
    <t>評価加算変更協議様式３－１０</t>
    <rPh sb="0" eb="2">
      <t>ヒョウカ</t>
    </rPh>
    <rPh sb="2" eb="4">
      <t>カサン</t>
    </rPh>
    <rPh sb="4" eb="6">
      <t>ヘンコウ</t>
    </rPh>
    <rPh sb="6" eb="8">
      <t>キョウギ</t>
    </rPh>
    <rPh sb="8" eb="10">
      <t>ヨウシキ</t>
    </rPh>
    <phoneticPr fontId="2"/>
  </si>
  <si>
    <t>評価加算変更協議様式３－１１</t>
    <rPh sb="0" eb="2">
      <t>ヒョウカ</t>
    </rPh>
    <rPh sb="2" eb="4">
      <t>カサン</t>
    </rPh>
    <rPh sb="4" eb="6">
      <t>ヘンコウ</t>
    </rPh>
    <rPh sb="6" eb="8">
      <t>キョウギ</t>
    </rPh>
    <rPh sb="8" eb="10">
      <t>ヨウシキ</t>
    </rPh>
    <phoneticPr fontId="2"/>
  </si>
  <si>
    <t>評価加算変更協議様式３-１１別添１</t>
    <rPh sb="4" eb="6">
      <t>ヘンコウ</t>
    </rPh>
    <rPh sb="6" eb="8">
      <t>キョウギ</t>
    </rPh>
    <phoneticPr fontId="2"/>
  </si>
  <si>
    <t>評価加算変更協議様式３－１２</t>
    <rPh sb="0" eb="2">
      <t>ヒョウカ</t>
    </rPh>
    <rPh sb="2" eb="4">
      <t>カサン</t>
    </rPh>
    <rPh sb="4" eb="6">
      <t>ヘンコウ</t>
    </rPh>
    <rPh sb="6" eb="8">
      <t>キョウギ</t>
    </rPh>
    <rPh sb="8" eb="10">
      <t>ヨウシキ</t>
    </rPh>
    <phoneticPr fontId="2"/>
  </si>
  <si>
    <t>評価加算変更協議様式３－１３</t>
    <rPh sb="0" eb="4">
      <t>ヒョウカカサン</t>
    </rPh>
    <rPh sb="4" eb="6">
      <t>ヘンコウ</t>
    </rPh>
    <rPh sb="6" eb="8">
      <t>キョウギ</t>
    </rPh>
    <rPh sb="8" eb="10">
      <t>ヨウシキ</t>
    </rPh>
    <phoneticPr fontId="2"/>
  </si>
  <si>
    <t>評価加算変更協議様式３－１４</t>
    <rPh sb="0" eb="2">
      <t>ヒョウカ</t>
    </rPh>
    <rPh sb="2" eb="4">
      <t>カサン</t>
    </rPh>
    <rPh sb="4" eb="6">
      <t>ヘンコウ</t>
    </rPh>
    <rPh sb="6" eb="8">
      <t>キョウギ</t>
    </rPh>
    <rPh sb="8" eb="10">
      <t>ヨウシキ</t>
    </rPh>
    <phoneticPr fontId="2"/>
  </si>
  <si>
    <t>評価加算変更協議様式３－１５</t>
    <rPh sb="0" eb="2">
      <t>ヒョウカ</t>
    </rPh>
    <rPh sb="2" eb="4">
      <t>カサン</t>
    </rPh>
    <rPh sb="4" eb="6">
      <t>ヘンコウ</t>
    </rPh>
    <rPh sb="6" eb="8">
      <t>キョウギ</t>
    </rPh>
    <rPh sb="8" eb="10">
      <t>ヨウシキ</t>
    </rPh>
    <phoneticPr fontId="2"/>
  </si>
  <si>
    <t>評価加算変更協議様式３－１６</t>
    <rPh sb="0" eb="2">
      <t>ヒョウカ</t>
    </rPh>
    <rPh sb="2" eb="4">
      <t>カサン</t>
    </rPh>
    <rPh sb="4" eb="6">
      <t>ヘンコウ</t>
    </rPh>
    <rPh sb="6" eb="8">
      <t>キョウギ</t>
    </rPh>
    <rPh sb="8" eb="10">
      <t>ヨウシキ</t>
    </rPh>
    <phoneticPr fontId="2"/>
  </si>
  <si>
    <t>評価加算変更協議様式３－１７</t>
    <rPh sb="0" eb="2">
      <t>ヒョウカ</t>
    </rPh>
    <rPh sb="2" eb="4">
      <t>カサン</t>
    </rPh>
    <rPh sb="4" eb="6">
      <t>ヘンコウ</t>
    </rPh>
    <rPh sb="6" eb="8">
      <t>キョウギ</t>
    </rPh>
    <rPh sb="8" eb="10">
      <t>ヨウシキ</t>
    </rPh>
    <phoneticPr fontId="2"/>
  </si>
  <si>
    <t>評価加算変更協議様式３－１８</t>
    <rPh sb="0" eb="2">
      <t>ヒョウカ</t>
    </rPh>
    <rPh sb="2" eb="4">
      <t>カサン</t>
    </rPh>
    <rPh sb="4" eb="6">
      <t>ヘンコウ</t>
    </rPh>
    <rPh sb="6" eb="8">
      <t>キョウギ</t>
    </rPh>
    <rPh sb="8" eb="10">
      <t>ヨウシキ</t>
    </rPh>
    <phoneticPr fontId="2"/>
  </si>
  <si>
    <t>評価加算変更協議様式３－１９</t>
    <rPh sb="0" eb="2">
      <t>ヒョウカ</t>
    </rPh>
    <rPh sb="2" eb="4">
      <t>カサン</t>
    </rPh>
    <rPh sb="4" eb="6">
      <t>ヘンコウ</t>
    </rPh>
    <rPh sb="6" eb="8">
      <t>キョウギ</t>
    </rPh>
    <rPh sb="8" eb="10">
      <t>ヨウシキ</t>
    </rPh>
    <phoneticPr fontId="2"/>
  </si>
  <si>
    <t>評価加算変更協議様式３－２０</t>
    <rPh sb="0" eb="2">
      <t>ヒョウカ</t>
    </rPh>
    <rPh sb="2" eb="4">
      <t>カサン</t>
    </rPh>
    <rPh sb="4" eb="6">
      <t>ヘンコウ</t>
    </rPh>
    <rPh sb="6" eb="8">
      <t>キョウギ</t>
    </rPh>
    <rPh sb="8" eb="10">
      <t>ヨウシキ</t>
    </rPh>
    <phoneticPr fontId="2"/>
  </si>
  <si>
    <t>評価加算変更協議様式３－２１</t>
    <rPh sb="0" eb="2">
      <t>ヒョウカ</t>
    </rPh>
    <rPh sb="2" eb="4">
      <t>カサン</t>
    </rPh>
    <rPh sb="4" eb="6">
      <t>ヘンコウ</t>
    </rPh>
    <rPh sb="6" eb="8">
      <t>キョウギ</t>
    </rPh>
    <rPh sb="8" eb="10">
      <t>ヨウシキ</t>
    </rPh>
    <phoneticPr fontId="2"/>
  </si>
  <si>
    <t>評価加算変更協議様式３－２２</t>
    <rPh sb="0" eb="2">
      <t>ヒョウカ</t>
    </rPh>
    <rPh sb="2" eb="4">
      <t>カサン</t>
    </rPh>
    <rPh sb="4" eb="6">
      <t>ヘンコウ</t>
    </rPh>
    <rPh sb="6" eb="8">
      <t>キョウギ</t>
    </rPh>
    <rPh sb="8" eb="10">
      <t>ヨウシキ</t>
    </rPh>
    <phoneticPr fontId="2"/>
  </si>
  <si>
    <t>される。</t>
    <phoneticPr fontId="2"/>
  </si>
  <si>
    <t>数値は「評価加算変更協議様式３－５別添１」を入力することにより自動的に入力</t>
    <rPh sb="0" eb="2">
      <t>スウチ</t>
    </rPh>
    <rPh sb="4" eb="6">
      <t>ヒョウカ</t>
    </rPh>
    <rPh sb="6" eb="8">
      <t>カサン</t>
    </rPh>
    <rPh sb="8" eb="10">
      <t>ヘンコウ</t>
    </rPh>
    <rPh sb="10" eb="12">
      <t>キョウギ</t>
    </rPh>
    <rPh sb="12" eb="14">
      <t>ヨウシキ</t>
    </rPh>
    <rPh sb="17" eb="19">
      <t>ベッテン</t>
    </rPh>
    <rPh sb="22" eb="24">
      <t>ニュウリョク</t>
    </rPh>
    <rPh sb="31" eb="34">
      <t>ジドウテキ</t>
    </rPh>
    <rPh sb="35" eb="37">
      <t>ニュウリョク</t>
    </rPh>
    <phoneticPr fontId="2"/>
  </si>
  <si>
    <t>太枠部分に回数を入力すること（その他は自動計算）。</t>
    <rPh sb="0" eb="2">
      <t>フトワク</t>
    </rPh>
    <rPh sb="2" eb="4">
      <t>ブブン</t>
    </rPh>
    <rPh sb="5" eb="7">
      <t>カイスウ</t>
    </rPh>
    <rPh sb="8" eb="10">
      <t>ニュウリョク</t>
    </rPh>
    <rPh sb="17" eb="18">
      <t>タ</t>
    </rPh>
    <rPh sb="19" eb="21">
      <t>ジドウ</t>
    </rPh>
    <rPh sb="21" eb="23">
      <t>ケイサン</t>
    </rPh>
    <phoneticPr fontId="2"/>
  </si>
  <si>
    <t>太枠部分に回数を入力すること（その他は自動計算）。</t>
    <rPh sb="0" eb="4">
      <t>フトワクブブン</t>
    </rPh>
    <rPh sb="5" eb="7">
      <t>カイスウ</t>
    </rPh>
    <rPh sb="8" eb="10">
      <t>ニュウリョク</t>
    </rPh>
    <rPh sb="17" eb="18">
      <t>タ</t>
    </rPh>
    <rPh sb="19" eb="21">
      <t>ジドウ</t>
    </rPh>
    <rPh sb="21" eb="23">
      <t>ケイサン</t>
    </rPh>
    <phoneticPr fontId="2"/>
  </si>
  <si>
    <t>財務情報等の公表</t>
    <rPh sb="0" eb="2">
      <t>ザイム</t>
    </rPh>
    <rPh sb="2" eb="4">
      <t>ジョウホウ</t>
    </rPh>
    <rPh sb="4" eb="5">
      <t>トウ</t>
    </rPh>
    <rPh sb="6" eb="8">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</si>
</sst>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s>
  <fonts count="74"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b/>
      <sz val="11"/>
      <color indexed="10"/>
      <name val="HGｺﾞｼｯｸM"/>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2"/>
      <name val="HG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i/>
      <u/>
      <sz val="12"/>
      <color indexed="10"/>
      <name val="HGｺﾞｼｯｸM"/>
      <family val="3"/>
      <charset val="128"/>
    </font>
    <font>
      <sz val="11"/>
      <name val="メイリオ"/>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b/>
      <u/>
      <sz val="11"/>
      <color indexed="10"/>
      <name val="HGｺﾞｼｯｸM"/>
      <family val="3"/>
      <charset val="128"/>
    </font>
    <font>
      <sz val="22"/>
      <name val="HGｺﾞｼｯｸM"/>
      <family val="3"/>
      <charset val="128"/>
    </font>
    <font>
      <b/>
      <u/>
      <sz val="14"/>
      <color indexed="10"/>
      <name val="HGｺﾞｼｯｸM"/>
      <family val="3"/>
      <charset val="128"/>
    </font>
    <font>
      <b/>
      <sz val="14"/>
      <color indexed="10"/>
      <name val="HGｺﾞｼｯｸM"/>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11"/>
      <color theme="1"/>
      <name val="HGｺﾞｼｯｸM"/>
      <family val="3"/>
      <charset val="128"/>
    </font>
    <font>
      <sz val="11"/>
      <color theme="0"/>
      <name val="HGｺﾞｼｯｸM"/>
      <family val="3"/>
      <charset val="128"/>
    </font>
    <font>
      <sz val="11"/>
      <color rgb="FFFF0000"/>
      <name val="游ゴシック"/>
      <family val="3"/>
      <charset val="128"/>
    </font>
    <font>
      <sz val="11"/>
      <name val="游ゴシック"/>
      <family val="3"/>
      <charset val="128"/>
    </font>
    <font>
      <sz val="11"/>
      <color rgb="FF000000"/>
      <name val="游ゴシック"/>
      <family val="3"/>
      <charset val="128"/>
    </font>
    <font>
      <sz val="11"/>
      <color indexed="10"/>
      <name val="游ゴシック"/>
      <family val="3"/>
      <charset val="128"/>
    </font>
    <font>
      <b/>
      <u/>
      <sz val="12"/>
      <color rgb="FFFF0000"/>
      <name val="HGｺﾞｼｯｸM"/>
      <family val="3"/>
      <charset val="128"/>
    </font>
    <font>
      <b/>
      <sz val="12"/>
      <color rgb="FFFF0000"/>
      <name val="HGｺﾞｼｯｸM"/>
      <family val="3"/>
      <charset val="128"/>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s>
  <borders count="148">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slantDashDot">
        <color rgb="FFFF0000"/>
      </right>
      <top style="medium">
        <color rgb="FFFF0000"/>
      </top>
      <bottom/>
      <diagonal/>
    </border>
    <border>
      <left style="medium">
        <color rgb="FFFF0000"/>
      </left>
      <right/>
      <top/>
      <bottom/>
      <diagonal/>
    </border>
    <border>
      <left/>
      <right style="medium">
        <color rgb="FFFF0000"/>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831">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2" fillId="0" borderId="0" xfId="0" applyFo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horizontal="center" vertical="center"/>
      <protection locked="0"/>
    </xf>
    <xf numFmtId="0" fontId="4" fillId="4" borderId="11"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4" fillId="0" borderId="12" xfId="0" applyFont="1" applyBorder="1" applyProtection="1">
      <alignment vertical="center"/>
    </xf>
    <xf numFmtId="0" fontId="4" fillId="0" borderId="13" xfId="0" applyFont="1" applyBorder="1" applyProtection="1">
      <alignment vertical="center"/>
    </xf>
    <xf numFmtId="0" fontId="53" fillId="0" borderId="0" xfId="0" applyFont="1" applyBorder="1" applyProtection="1">
      <alignment vertical="center"/>
    </xf>
    <xf numFmtId="0" fontId="16" fillId="0" borderId="0" xfId="0" applyFont="1" applyBorder="1" applyAlignment="1" applyProtection="1">
      <alignment horizontal="left" vertical="center"/>
    </xf>
    <xf numFmtId="0" fontId="16"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4"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5" xfId="0" applyFont="1" applyBorder="1" applyAlignment="1" applyProtection="1">
      <alignment horizontal="center" vertical="center"/>
    </xf>
    <xf numFmtId="0" fontId="0" fillId="0" borderId="0" xfId="0" applyFont="1" applyAlignment="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6" fillId="5" borderId="6" xfId="0" applyFont="1" applyFill="1" applyBorder="1" applyAlignment="1">
      <alignment vertical="center" wrapText="1"/>
    </xf>
    <xf numFmtId="0" fontId="6" fillId="5" borderId="4"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7" xfId="0" applyFont="1" applyFill="1" applyBorder="1" applyAlignment="1">
      <alignment vertical="center" wrapText="1"/>
    </xf>
    <xf numFmtId="0" fontId="7" fillId="0" borderId="0" xfId="0" applyFont="1" applyAlignment="1" applyProtection="1">
      <alignment vertical="center"/>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25" fillId="0" borderId="0" xfId="0" applyFont="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19" fillId="7" borderId="26" xfId="0" applyFont="1" applyFill="1" applyBorder="1" applyAlignment="1">
      <alignment horizontal="center" vertical="center"/>
    </xf>
    <xf numFmtId="0" fontId="26" fillId="0" borderId="0" xfId="0" applyFont="1">
      <alignment vertical="center"/>
    </xf>
    <xf numFmtId="0" fontId="19" fillId="0" borderId="0" xfId="0" applyFont="1">
      <alignment vertical="center"/>
    </xf>
    <xf numFmtId="0" fontId="6" fillId="0" borderId="27"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27" fillId="7" borderId="28" xfId="0" applyFont="1" applyFill="1" applyBorder="1" applyAlignment="1">
      <alignment horizontal="center" vertical="center"/>
    </xf>
    <xf numFmtId="0" fontId="27" fillId="7" borderId="29"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xf>
    <xf numFmtId="0" fontId="4" fillId="0" borderId="23" xfId="0" applyFont="1" applyBorder="1" applyAlignment="1" applyProtection="1">
      <alignment horizontal="center" vertical="center"/>
    </xf>
    <xf numFmtId="0" fontId="4" fillId="0" borderId="27" xfId="0" applyFont="1" applyBorder="1" applyAlignment="1" applyProtection="1">
      <alignment horizontal="center" vertical="center"/>
    </xf>
    <xf numFmtId="0" fontId="19" fillId="3" borderId="31" xfId="0" applyFont="1" applyFill="1" applyBorder="1" applyAlignment="1" applyProtection="1">
      <alignment horizontal="center" vertical="center"/>
    </xf>
    <xf numFmtId="0" fontId="27" fillId="3" borderId="32" xfId="0" applyFont="1" applyFill="1" applyBorder="1" applyAlignment="1" applyProtection="1">
      <alignment horizontal="center" vertical="center" wrapText="1"/>
    </xf>
    <xf numFmtId="0" fontId="27" fillId="3" borderId="33" xfId="0" applyFont="1" applyFill="1" applyBorder="1" applyAlignment="1" applyProtection="1">
      <alignment horizontal="center" vertical="center"/>
    </xf>
    <xf numFmtId="0" fontId="27" fillId="3" borderId="34"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xf>
    <xf numFmtId="180" fontId="4" fillId="0" borderId="22" xfId="0" applyNumberFormat="1" applyFont="1" applyBorder="1" applyAlignment="1">
      <alignment horizontal="center" vertical="center"/>
    </xf>
    <xf numFmtId="180" fontId="4" fillId="0" borderId="14" xfId="0" applyNumberFormat="1" applyFont="1" applyBorder="1" applyAlignment="1">
      <alignment horizontal="center" vertical="center"/>
    </xf>
    <xf numFmtId="179" fontId="4" fillId="0" borderId="21" xfId="0" applyNumberFormat="1" applyFont="1" applyBorder="1" applyAlignment="1">
      <alignment horizontal="center" vertical="center"/>
    </xf>
    <xf numFmtId="179" fontId="4" fillId="0" borderId="19" xfId="0" applyNumberFormat="1" applyFont="1" applyBorder="1" applyAlignment="1">
      <alignment horizontal="center" vertical="center"/>
    </xf>
    <xf numFmtId="180" fontId="4" fillId="0" borderId="25" xfId="0" applyNumberFormat="1" applyFont="1" applyBorder="1" applyAlignment="1">
      <alignment horizontal="center" vertical="center"/>
    </xf>
    <xf numFmtId="179" fontId="4" fillId="0" borderId="20" xfId="0" applyNumberFormat="1" applyFont="1" applyBorder="1" applyAlignment="1">
      <alignment horizontal="center" vertical="center"/>
    </xf>
    <xf numFmtId="0" fontId="5" fillId="0" borderId="0" xfId="0" applyFont="1" applyFill="1" applyBorder="1" applyAlignment="1" applyProtection="1">
      <alignment vertical="center" wrapText="1"/>
    </xf>
    <xf numFmtId="179" fontId="4" fillId="0" borderId="14" xfId="0" applyNumberFormat="1" applyFont="1" applyBorder="1" applyAlignment="1" applyProtection="1">
      <alignment horizontal="center" vertical="center"/>
      <protection locked="0"/>
    </xf>
    <xf numFmtId="182" fontId="4" fillId="0" borderId="4" xfId="0" applyNumberFormat="1" applyFont="1" applyBorder="1" applyAlignment="1" applyProtection="1">
      <alignment horizontal="center" vertical="center"/>
      <protection locked="0"/>
    </xf>
    <xf numFmtId="179" fontId="4" fillId="0" borderId="22"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6"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2"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7"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30" fillId="0" borderId="0" xfId="0" applyFont="1" applyAlignment="1" applyProtection="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3" fillId="0" borderId="0" xfId="0" applyFont="1" applyAlignment="1" applyProtection="1">
      <alignment horizontal="center" vertical="center"/>
    </xf>
    <xf numFmtId="0" fontId="31" fillId="0" borderId="0" xfId="0" applyFont="1" applyAlignment="1" applyProtection="1">
      <alignment vertical="center"/>
    </xf>
    <xf numFmtId="0" fontId="29" fillId="7" borderId="28" xfId="0" applyFont="1" applyFill="1" applyBorder="1" applyAlignment="1" applyProtection="1">
      <alignment horizontal="center" vertical="center"/>
    </xf>
    <xf numFmtId="0" fontId="29" fillId="7" borderId="29" xfId="0" applyFont="1" applyFill="1" applyBorder="1" applyAlignment="1" applyProtection="1">
      <alignment horizontal="center" vertical="center"/>
    </xf>
    <xf numFmtId="0" fontId="29" fillId="7" borderId="30" xfId="0" applyFont="1" applyFill="1" applyBorder="1" applyAlignment="1" applyProtection="1">
      <alignment horizontal="center" vertical="center" wrapText="1"/>
    </xf>
    <xf numFmtId="0" fontId="19" fillId="7" borderId="28"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29"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0" fillId="0" borderId="0" xfId="0" applyFont="1">
      <alignment vertical="center"/>
    </xf>
    <xf numFmtId="0" fontId="32" fillId="0" borderId="0" xfId="0" applyFont="1">
      <alignment vertical="center"/>
    </xf>
    <xf numFmtId="0" fontId="5" fillId="0" borderId="0" xfId="0" applyFont="1" applyBorder="1" applyAlignment="1" applyProtection="1">
      <alignment horizontal="left" vertical="center"/>
    </xf>
    <xf numFmtId="0" fontId="7" fillId="0" borderId="23" xfId="0" applyFont="1" applyBorder="1" applyAlignment="1" applyProtection="1">
      <alignment horizontal="center" vertical="center"/>
    </xf>
    <xf numFmtId="179" fontId="7" fillId="0" borderId="22" xfId="0" applyNumberFormat="1" applyFont="1" applyBorder="1" applyAlignment="1" applyProtection="1">
      <alignment horizontal="center" vertical="center"/>
      <protection locked="0"/>
    </xf>
    <xf numFmtId="179" fontId="7" fillId="0" borderId="6" xfId="0" applyNumberFormat="1" applyFont="1" applyBorder="1" applyAlignment="1" applyProtection="1">
      <alignment horizontal="center" vertical="center"/>
      <protection locked="0"/>
    </xf>
    <xf numFmtId="182" fontId="7" fillId="0" borderId="6" xfId="0" applyNumberFormat="1" applyFont="1" applyBorder="1" applyAlignment="1" applyProtection="1">
      <alignment horizontal="center" vertical="center"/>
      <protection locked="0"/>
    </xf>
    <xf numFmtId="179" fontId="4" fillId="0" borderId="3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4" fillId="7" borderId="26" xfId="0" applyFont="1" applyFill="1" applyBorder="1" applyAlignment="1" applyProtection="1">
      <alignment horizontal="center" vertical="center"/>
    </xf>
    <xf numFmtId="0" fontId="4" fillId="7" borderId="38" xfId="0" applyFont="1" applyFill="1" applyBorder="1" applyAlignment="1" applyProtection="1">
      <alignment horizontal="center" vertical="center"/>
    </xf>
    <xf numFmtId="0" fontId="4" fillId="7" borderId="39" xfId="0" applyFont="1" applyFill="1" applyBorder="1" applyAlignment="1" applyProtection="1">
      <alignment horizontal="center" vertical="center"/>
    </xf>
    <xf numFmtId="0" fontId="4" fillId="0" borderId="25"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2"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4" xfId="0" applyNumberFormat="1" applyFont="1" applyBorder="1" applyAlignment="1" applyProtection="1">
      <alignment horizontal="center" vertical="center"/>
      <protection locked="0"/>
    </xf>
    <xf numFmtId="183" fontId="4" fillId="0" borderId="22" xfId="0" applyNumberFormat="1" applyFont="1" applyBorder="1">
      <alignment vertical="center"/>
    </xf>
    <xf numFmtId="183" fontId="4" fillId="0" borderId="6" xfId="0" applyNumberFormat="1" applyFont="1" applyBorder="1">
      <alignment vertical="center"/>
    </xf>
    <xf numFmtId="179" fontId="4" fillId="0" borderId="6" xfId="0" applyNumberFormat="1" applyFont="1" applyBorder="1" applyAlignment="1">
      <alignment horizontal="center" vertical="center"/>
    </xf>
    <xf numFmtId="0" fontId="34" fillId="0" borderId="0" xfId="0" applyFont="1" applyAlignment="1">
      <alignment horizontal="left"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182" fontId="5" fillId="0" borderId="1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25" xfId="0" applyFont="1" applyBorder="1" applyAlignment="1" applyProtection="1">
      <alignment horizontal="center" vertical="center"/>
      <protection locked="0"/>
    </xf>
    <xf numFmtId="179" fontId="5" fillId="0" borderId="25" xfId="0" applyNumberFormat="1" applyFont="1" applyBorder="1" applyAlignment="1" applyProtection="1">
      <alignment horizontal="center" vertical="center"/>
      <protection locked="0"/>
    </xf>
    <xf numFmtId="0" fontId="4" fillId="3" borderId="40" xfId="0" applyFont="1" applyFill="1" applyBorder="1" applyAlignment="1" applyProtection="1">
      <alignment horizontal="center" vertical="center"/>
    </xf>
    <xf numFmtId="0" fontId="4" fillId="4" borderId="41" xfId="0" applyFont="1" applyFill="1" applyBorder="1" applyAlignment="1" applyProtection="1">
      <alignment horizontal="right" vertical="center"/>
    </xf>
    <xf numFmtId="0" fontId="4" fillId="4" borderId="42" xfId="0" applyFont="1" applyFill="1" applyBorder="1" applyAlignment="1" applyProtection="1">
      <alignment horizontal="right" vertical="center"/>
    </xf>
    <xf numFmtId="0" fontId="4" fillId="0" borderId="43"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4" xfId="0" applyFont="1" applyFill="1" applyBorder="1" applyAlignment="1" applyProtection="1">
      <alignment horizontal="center" vertical="center"/>
    </xf>
    <xf numFmtId="0" fontId="28" fillId="0" borderId="0" xfId="0" applyFont="1" applyAlignment="1" applyProtection="1">
      <alignment vertical="center"/>
    </xf>
    <xf numFmtId="184" fontId="33" fillId="0" borderId="45" xfId="0" applyNumberFormat="1" applyFont="1" applyBorder="1" applyAlignment="1" applyProtection="1">
      <alignment vertical="center"/>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30" xfId="0" applyFont="1" applyFill="1" applyBorder="1" applyAlignment="1" applyProtection="1">
      <alignment horizontal="center" vertical="center" wrapText="1"/>
    </xf>
    <xf numFmtId="0" fontId="35" fillId="0" borderId="0" xfId="0" applyFont="1" applyAlignment="1">
      <alignment horizontal="left" vertical="center"/>
    </xf>
    <xf numFmtId="181" fontId="4" fillId="0" borderId="46" xfId="0" applyNumberFormat="1" applyFont="1" applyBorder="1" applyAlignment="1">
      <alignment horizontal="center" vertical="center"/>
    </xf>
    <xf numFmtId="181" fontId="4" fillId="0" borderId="11" xfId="0" applyNumberFormat="1" applyFont="1" applyBorder="1" applyAlignment="1">
      <alignment horizontal="center" vertical="center"/>
    </xf>
    <xf numFmtId="49" fontId="13" fillId="5" borderId="47" xfId="0" applyNumberFormat="1" applyFont="1" applyFill="1" applyBorder="1" applyAlignment="1">
      <alignment horizontal="center" vertical="center" wrapText="1"/>
    </xf>
    <xf numFmtId="49" fontId="13" fillId="5" borderId="27" xfId="0" applyNumberFormat="1" applyFont="1" applyFill="1" applyBorder="1" applyAlignment="1">
      <alignment horizontal="center" vertical="center" wrapText="1"/>
    </xf>
    <xf numFmtId="0" fontId="6" fillId="5" borderId="36" xfId="0" applyFont="1" applyFill="1" applyBorder="1" applyAlignment="1">
      <alignment vertical="center" wrapText="1"/>
    </xf>
    <xf numFmtId="0" fontId="28" fillId="0" borderId="0" xfId="0" applyFont="1" applyBorder="1" applyAlignment="1">
      <alignment horizontal="left" vertical="center"/>
    </xf>
    <xf numFmtId="0" fontId="4" fillId="0" borderId="45"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0" fontId="16" fillId="0" borderId="0" xfId="0" applyFont="1" applyAlignment="1" applyProtection="1">
      <alignment vertical="center"/>
    </xf>
    <xf numFmtId="0" fontId="37" fillId="0" borderId="0" xfId="0" applyFont="1" applyAlignment="1" applyProtection="1">
      <alignment vertical="center"/>
    </xf>
    <xf numFmtId="0" fontId="38" fillId="0" borderId="0" xfId="0" applyFont="1">
      <alignment vertical="center"/>
    </xf>
    <xf numFmtId="0" fontId="39" fillId="0" borderId="0" xfId="0" applyFont="1">
      <alignment vertical="center"/>
    </xf>
    <xf numFmtId="0" fontId="0" fillId="0" borderId="0" xfId="0" applyAlignment="1">
      <alignment horizontal="left" vertical="center"/>
    </xf>
    <xf numFmtId="0" fontId="18" fillId="0" borderId="0" xfId="0" applyFont="1" applyAlignment="1">
      <alignment vertical="center"/>
    </xf>
    <xf numFmtId="0" fontId="16" fillId="0" borderId="0" xfId="0" applyFont="1">
      <alignment vertical="center"/>
    </xf>
    <xf numFmtId="0" fontId="54"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6" fillId="0" borderId="0" xfId="0" applyFont="1" applyAlignment="1" applyProtection="1">
      <alignment vertical="center"/>
    </xf>
    <xf numFmtId="0" fontId="40" fillId="0" borderId="0" xfId="0" applyFont="1" applyAlignment="1" applyProtection="1">
      <alignment vertical="center"/>
    </xf>
    <xf numFmtId="0" fontId="4" fillId="0" borderId="20" xfId="0" applyFont="1" applyBorder="1" applyAlignment="1" applyProtection="1">
      <alignment horizontal="center" vertical="center"/>
      <protection locked="0"/>
    </xf>
    <xf numFmtId="179" fontId="4" fillId="0" borderId="25" xfId="0" applyNumberFormat="1" applyFont="1" applyBorder="1" applyAlignment="1" applyProtection="1">
      <alignment vertical="center"/>
    </xf>
    <xf numFmtId="181" fontId="4" fillId="0" borderId="22"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14" fillId="0" borderId="0" xfId="0" applyFont="1">
      <alignment vertical="center"/>
    </xf>
    <xf numFmtId="0" fontId="4" fillId="0" borderId="48" xfId="0" applyFont="1" applyBorder="1" applyAlignment="1" applyProtection="1">
      <alignment horizontal="center" vertical="center"/>
    </xf>
    <xf numFmtId="0" fontId="5" fillId="0" borderId="0" xfId="0" applyFont="1" applyProtection="1">
      <alignment vertical="center"/>
    </xf>
    <xf numFmtId="0" fontId="4" fillId="8" borderId="35" xfId="0" applyFont="1" applyFill="1" applyBorder="1" applyAlignment="1">
      <alignment horizontal="center" vertical="center"/>
    </xf>
    <xf numFmtId="0" fontId="55" fillId="5" borderId="49" xfId="0" applyFont="1" applyFill="1" applyBorder="1">
      <alignment vertical="center"/>
    </xf>
    <xf numFmtId="0" fontId="55" fillId="5" borderId="50" xfId="0" applyFont="1" applyFill="1" applyBorder="1">
      <alignment vertical="center"/>
    </xf>
    <xf numFmtId="0" fontId="0" fillId="5" borderId="50" xfId="0" applyFill="1" applyBorder="1">
      <alignment vertical="center"/>
    </xf>
    <xf numFmtId="0" fontId="0" fillId="5" borderId="51" xfId="0" applyFill="1" applyBorder="1">
      <alignment vertical="center"/>
    </xf>
    <xf numFmtId="0" fontId="55" fillId="5" borderId="40" xfId="0" applyFont="1" applyFill="1" applyBorder="1">
      <alignment vertical="center"/>
    </xf>
    <xf numFmtId="0" fontId="56" fillId="5" borderId="12" xfId="0" applyFont="1" applyFill="1" applyBorder="1">
      <alignment vertical="center"/>
    </xf>
    <xf numFmtId="0" fontId="55" fillId="5" borderId="12" xfId="0" applyFont="1" applyFill="1" applyBorder="1">
      <alignment vertical="center"/>
    </xf>
    <xf numFmtId="0" fontId="0" fillId="5" borderId="12" xfId="0" applyFill="1" applyBorder="1">
      <alignment vertical="center"/>
    </xf>
    <xf numFmtId="0" fontId="0" fillId="5" borderId="45" xfId="0" applyFill="1" applyBorder="1">
      <alignment vertical="center"/>
    </xf>
    <xf numFmtId="20" fontId="4" fillId="0" borderId="0" xfId="0" applyNumberFormat="1" applyFont="1" applyProtection="1">
      <alignment vertical="center"/>
    </xf>
    <xf numFmtId="0" fontId="57" fillId="5" borderId="49" xfId="0" applyFont="1" applyFill="1" applyBorder="1" applyProtection="1">
      <alignment vertical="center"/>
    </xf>
    <xf numFmtId="0" fontId="57" fillId="5" borderId="50" xfId="0" applyFont="1" applyFill="1" applyBorder="1" applyProtection="1">
      <alignment vertical="center"/>
    </xf>
    <xf numFmtId="0" fontId="4" fillId="5" borderId="50" xfId="0" applyFont="1" applyFill="1" applyBorder="1" applyProtection="1">
      <alignment vertical="center"/>
    </xf>
    <xf numFmtId="0" fontId="4" fillId="5" borderId="51" xfId="0" applyFont="1" applyFill="1" applyBorder="1" applyProtection="1">
      <alignment vertical="center"/>
    </xf>
    <xf numFmtId="0" fontId="58" fillId="5" borderId="40" xfId="0" applyFont="1" applyFill="1" applyBorder="1" applyProtection="1">
      <alignment vertical="center"/>
    </xf>
    <xf numFmtId="0" fontId="58" fillId="5" borderId="12" xfId="0" applyFont="1" applyFill="1" applyBorder="1" applyProtection="1">
      <alignment vertical="center"/>
    </xf>
    <xf numFmtId="0" fontId="57" fillId="5" borderId="12" xfId="0" applyFont="1" applyFill="1" applyBorder="1" applyProtection="1">
      <alignment vertical="center"/>
    </xf>
    <xf numFmtId="0" fontId="4" fillId="5" borderId="12" xfId="0" applyFont="1" applyFill="1" applyBorder="1" applyProtection="1">
      <alignment vertical="center"/>
    </xf>
    <xf numFmtId="0" fontId="4" fillId="5" borderId="45" xfId="0" applyFont="1" applyFill="1" applyBorder="1" applyProtection="1">
      <alignment vertical="center"/>
    </xf>
    <xf numFmtId="0" fontId="28" fillId="0" borderId="0" xfId="0" applyFont="1" applyProtection="1">
      <alignment vertical="center"/>
    </xf>
    <xf numFmtId="0" fontId="55" fillId="5" borderId="49" xfId="0" applyFont="1" applyFill="1" applyBorder="1" applyProtection="1">
      <alignment vertical="center"/>
    </xf>
    <xf numFmtId="0" fontId="56" fillId="5" borderId="50" xfId="0" applyFont="1" applyFill="1" applyBorder="1" applyProtection="1">
      <alignment vertical="center"/>
    </xf>
    <xf numFmtId="0" fontId="5" fillId="5" borderId="50" xfId="0" applyFont="1" applyFill="1" applyBorder="1" applyProtection="1">
      <alignment vertical="center"/>
    </xf>
    <xf numFmtId="0" fontId="5" fillId="5" borderId="51" xfId="0" applyFont="1" applyFill="1" applyBorder="1" applyProtection="1">
      <alignment vertical="center"/>
    </xf>
    <xf numFmtId="0" fontId="56" fillId="5" borderId="40" xfId="0" applyFont="1" applyFill="1" applyBorder="1" applyProtection="1">
      <alignment vertical="center"/>
    </xf>
    <xf numFmtId="0" fontId="56" fillId="5" borderId="12" xfId="0" applyFont="1" applyFill="1" applyBorder="1" applyProtection="1">
      <alignment vertical="center"/>
    </xf>
    <xf numFmtId="0" fontId="5" fillId="5" borderId="12" xfId="0" applyFont="1" applyFill="1" applyBorder="1" applyProtection="1">
      <alignment vertical="center"/>
    </xf>
    <xf numFmtId="0" fontId="5" fillId="5" borderId="45" xfId="0" applyFont="1" applyFill="1" applyBorder="1" applyProtection="1">
      <alignment vertical="center"/>
    </xf>
    <xf numFmtId="0" fontId="4" fillId="7" borderId="14" xfId="0" applyFont="1" applyFill="1" applyBorder="1" applyAlignment="1">
      <alignment horizontal="center" vertical="center"/>
    </xf>
    <xf numFmtId="0" fontId="28" fillId="0" borderId="0" xfId="0" applyFont="1">
      <alignment vertical="center"/>
    </xf>
    <xf numFmtId="0" fontId="55" fillId="5" borderId="52" xfId="0" applyFont="1" applyFill="1" applyBorder="1" applyProtection="1">
      <alignment vertical="center"/>
    </xf>
    <xf numFmtId="0" fontId="56" fillId="5" borderId="0" xfId="0" applyFont="1" applyFill="1" applyBorder="1" applyProtection="1">
      <alignment vertical="center"/>
    </xf>
    <xf numFmtId="0" fontId="5" fillId="5" borderId="0" xfId="0" applyFont="1" applyFill="1" applyBorder="1" applyProtection="1">
      <alignment vertical="center"/>
    </xf>
    <xf numFmtId="0" fontId="5" fillId="5" borderId="13" xfId="0" applyFont="1" applyFill="1" applyBorder="1" applyProtection="1">
      <alignment vertical="center"/>
    </xf>
    <xf numFmtId="0" fontId="55" fillId="5" borderId="40" xfId="0" applyFont="1" applyFill="1" applyBorder="1" applyProtection="1">
      <alignment vertical="center"/>
    </xf>
    <xf numFmtId="179" fontId="5" fillId="0" borderId="21"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2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7" fillId="7" borderId="30" xfId="0" applyFont="1" applyFill="1" applyBorder="1" applyAlignment="1">
      <alignment horizontal="center" vertical="center" wrapText="1"/>
    </xf>
    <xf numFmtId="0" fontId="19" fillId="7" borderId="35" xfId="0" applyFont="1" applyFill="1" applyBorder="1" applyAlignment="1">
      <alignment horizontal="center" vertical="center"/>
    </xf>
    <xf numFmtId="0" fontId="4" fillId="0" borderId="22" xfId="0" applyFont="1" applyBorder="1" applyAlignment="1" applyProtection="1">
      <alignment horizontal="center" vertical="center"/>
      <protection locked="0"/>
    </xf>
    <xf numFmtId="0" fontId="5" fillId="7" borderId="53" xfId="0" applyFont="1" applyFill="1" applyBorder="1" applyAlignment="1" applyProtection="1">
      <alignment horizontal="center" vertical="center"/>
    </xf>
    <xf numFmtId="0" fontId="5" fillId="7" borderId="54" xfId="0" applyFont="1" applyFill="1" applyBorder="1" applyAlignment="1" applyProtection="1">
      <alignment horizontal="center" vertical="center"/>
    </xf>
    <xf numFmtId="0" fontId="5" fillId="7" borderId="55" xfId="0" applyFont="1" applyFill="1" applyBorder="1" applyAlignment="1" applyProtection="1">
      <alignment horizontal="center" vertical="center" wrapText="1"/>
    </xf>
    <xf numFmtId="0" fontId="5" fillId="0" borderId="26" xfId="0" applyFont="1" applyBorder="1" applyAlignment="1" applyProtection="1">
      <alignment horizontal="center" vertical="center"/>
    </xf>
    <xf numFmtId="179" fontId="5" fillId="0" borderId="38" xfId="0" applyNumberFormat="1" applyFont="1" applyBorder="1" applyAlignment="1" applyProtection="1">
      <alignment horizontal="center" vertical="center"/>
      <protection locked="0"/>
    </xf>
    <xf numFmtId="182" fontId="5" fillId="0" borderId="56" xfId="0" applyNumberFormat="1" applyFont="1" applyBorder="1" applyAlignment="1" applyProtection="1">
      <alignment horizontal="center" vertical="center"/>
      <protection locked="0"/>
    </xf>
    <xf numFmtId="0" fontId="4" fillId="0" borderId="57" xfId="0" applyFont="1" applyBorder="1" applyAlignment="1">
      <alignment horizontal="center" vertical="center"/>
    </xf>
    <xf numFmtId="179" fontId="3" fillId="0" borderId="22" xfId="0" applyNumberFormat="1" applyFont="1" applyBorder="1" applyAlignment="1" applyProtection="1">
      <alignment horizontal="center" vertical="center"/>
      <protection locked="0"/>
    </xf>
    <xf numFmtId="181" fontId="3" fillId="0" borderId="21"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0" fontId="4" fillId="7" borderId="48" xfId="0" applyFont="1" applyFill="1" applyBorder="1" applyAlignment="1" applyProtection="1">
      <alignment horizontal="center" vertical="center"/>
    </xf>
    <xf numFmtId="185" fontId="4" fillId="0" borderId="45" xfId="0" applyNumberFormat="1" applyFont="1" applyBorder="1" applyAlignment="1" applyProtection="1">
      <alignment horizontal="center" vertical="center"/>
    </xf>
    <xf numFmtId="0" fontId="29" fillId="7" borderId="58" xfId="0" applyFont="1" applyFill="1" applyBorder="1" applyAlignment="1" applyProtection="1">
      <alignment horizontal="center" vertical="center"/>
    </xf>
    <xf numFmtId="0" fontId="29" fillId="7" borderId="7" xfId="0" applyFont="1" applyFill="1" applyBorder="1" applyAlignment="1" applyProtection="1">
      <alignment horizontal="center" vertical="center"/>
    </xf>
    <xf numFmtId="0" fontId="29" fillId="7" borderId="20" xfId="0" applyFont="1" applyFill="1" applyBorder="1" applyAlignment="1" applyProtection="1">
      <alignment horizontal="center" vertical="center" wrapText="1"/>
    </xf>
    <xf numFmtId="0" fontId="59" fillId="0" borderId="0" xfId="0" applyFont="1">
      <alignment vertical="center"/>
    </xf>
    <xf numFmtId="0" fontId="60" fillId="0" borderId="0" xfId="0" applyFont="1" applyAlignment="1" applyProtection="1">
      <alignment vertical="center"/>
    </xf>
    <xf numFmtId="0" fontId="5" fillId="7" borderId="25" xfId="0" applyFont="1" applyFill="1" applyBorder="1" applyAlignment="1" applyProtection="1">
      <alignment horizontal="center" vertical="center"/>
    </xf>
    <xf numFmtId="0" fontId="4" fillId="9" borderId="0" xfId="0" applyFont="1" applyFill="1" applyProtection="1">
      <alignment vertical="center"/>
    </xf>
    <xf numFmtId="0" fontId="61" fillId="0" borderId="0" xfId="0" applyFont="1" applyProtection="1">
      <alignment vertical="center"/>
    </xf>
    <xf numFmtId="0" fontId="61" fillId="0" borderId="0" xfId="0" applyFont="1" applyAlignment="1" applyProtection="1">
      <alignment vertical="center"/>
    </xf>
    <xf numFmtId="0" fontId="29" fillId="7" borderId="57" xfId="0" applyFont="1" applyFill="1" applyBorder="1" applyAlignment="1" applyProtection="1">
      <alignment horizontal="center" vertical="center"/>
    </xf>
    <xf numFmtId="0" fontId="62" fillId="0" borderId="0" xfId="0" applyFont="1" applyAlignment="1" applyProtection="1">
      <alignment vertical="center"/>
    </xf>
    <xf numFmtId="0" fontId="4" fillId="0" borderId="59" xfId="0" applyFont="1" applyBorder="1" applyAlignment="1">
      <alignment horizontal="center" vertical="center"/>
    </xf>
    <xf numFmtId="0" fontId="62" fillId="0" borderId="0" xfId="0" applyFont="1">
      <alignment vertical="center"/>
    </xf>
    <xf numFmtId="49" fontId="13" fillId="5" borderId="60" xfId="0" applyNumberFormat="1" applyFont="1" applyFill="1" applyBorder="1" applyAlignment="1">
      <alignment horizontal="center" vertical="center" wrapText="1"/>
    </xf>
    <xf numFmtId="0" fontId="6" fillId="5" borderId="61" xfId="0" applyFont="1" applyFill="1" applyBorder="1" applyAlignment="1">
      <alignment vertical="center" wrapText="1"/>
    </xf>
    <xf numFmtId="0" fontId="24" fillId="5" borderId="62" xfId="0" applyFont="1" applyFill="1" applyBorder="1" applyAlignment="1">
      <alignment horizontal="center" vertical="center" wrapText="1"/>
    </xf>
    <xf numFmtId="0" fontId="0" fillId="0" borderId="0" xfId="0" applyFont="1" applyAlignment="1">
      <alignment vertical="top" wrapText="1"/>
    </xf>
    <xf numFmtId="0" fontId="0" fillId="5" borderId="0" xfId="0" applyFont="1" applyFill="1" applyAlignment="1">
      <alignment vertical="top" wrapText="1"/>
    </xf>
    <xf numFmtId="0" fontId="42" fillId="5" borderId="0" xfId="0" applyFont="1" applyFill="1" applyAlignment="1">
      <alignment vertical="top" wrapText="1"/>
    </xf>
    <xf numFmtId="0" fontId="42" fillId="0" borderId="0" xfId="0" applyFont="1" applyAlignment="1">
      <alignment vertical="top" wrapText="1"/>
    </xf>
    <xf numFmtId="0" fontId="4" fillId="5" borderId="0" xfId="0" applyFont="1" applyFill="1" applyAlignment="1">
      <alignment horizontal="center" vertical="center"/>
    </xf>
    <xf numFmtId="0" fontId="5" fillId="0" borderId="63" xfId="0" applyFont="1" applyBorder="1" applyAlignment="1" applyProtection="1">
      <alignment horizontal="center" vertical="center"/>
    </xf>
    <xf numFmtId="179" fontId="3" fillId="0" borderId="64" xfId="0" applyNumberFormat="1" applyFont="1" applyBorder="1" applyAlignment="1" applyProtection="1">
      <alignment horizontal="center" vertical="center"/>
      <protection locked="0"/>
    </xf>
    <xf numFmtId="181" fontId="3" fillId="0" borderId="65" xfId="0" applyNumberFormat="1" applyFont="1" applyBorder="1" applyAlignment="1" applyProtection="1">
      <alignment horizontal="center" vertical="center"/>
      <protection locked="0"/>
    </xf>
    <xf numFmtId="0" fontId="62" fillId="0" borderId="0" xfId="0" applyFont="1" applyProtection="1">
      <alignment vertical="center"/>
    </xf>
    <xf numFmtId="179" fontId="7" fillId="0" borderId="14" xfId="0" applyNumberFormat="1"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xf>
    <xf numFmtId="0" fontId="29" fillId="7" borderId="45" xfId="0" applyFont="1" applyFill="1" applyBorder="1" applyAlignment="1" applyProtection="1">
      <alignment horizontal="center" vertical="center"/>
    </xf>
    <xf numFmtId="182" fontId="7" fillId="0" borderId="21" xfId="0" applyNumberFormat="1" applyFont="1" applyBorder="1" applyAlignment="1" applyProtection="1">
      <alignment horizontal="left" vertical="center" wrapText="1"/>
      <protection locked="0"/>
    </xf>
    <xf numFmtId="182" fontId="7" fillId="0" borderId="19" xfId="0" applyNumberFormat="1" applyFont="1" applyBorder="1" applyAlignment="1" applyProtection="1">
      <alignment horizontal="left" vertical="center" wrapText="1"/>
      <protection locked="0"/>
    </xf>
    <xf numFmtId="182" fontId="4" fillId="0" borderId="20" xfId="0" applyNumberFormat="1" applyFont="1" applyBorder="1" applyAlignment="1" applyProtection="1">
      <alignment horizontal="center" vertical="center"/>
      <protection locked="0"/>
    </xf>
    <xf numFmtId="0" fontId="0" fillId="0" borderId="12" xfId="0" applyBorder="1">
      <alignment vertical="center"/>
    </xf>
    <xf numFmtId="179" fontId="3" fillId="0" borderId="22" xfId="0" applyNumberFormat="1" applyFont="1" applyBorder="1" applyAlignment="1" applyProtection="1">
      <alignment horizontal="left" vertical="center" wrapText="1"/>
      <protection locked="0"/>
    </xf>
    <xf numFmtId="0" fontId="4" fillId="0" borderId="40" xfId="0" applyFont="1" applyBorder="1" applyAlignment="1" applyProtection="1">
      <alignment horizontal="center" vertical="center"/>
      <protection locked="0"/>
    </xf>
    <xf numFmtId="0" fontId="28" fillId="0" borderId="0" xfId="0" applyFont="1" applyAlignment="1" applyProtection="1">
      <alignment horizontal="left" vertical="center"/>
    </xf>
    <xf numFmtId="0" fontId="4" fillId="0" borderId="50" xfId="0" applyFont="1" applyBorder="1" applyAlignment="1" applyProtection="1">
      <alignment horizontal="center" vertical="center"/>
    </xf>
    <xf numFmtId="179" fontId="7" fillId="0" borderId="0" xfId="0" applyNumberFormat="1" applyFont="1" applyBorder="1" applyAlignment="1" applyProtection="1">
      <alignment horizontal="left" vertical="center" wrapText="1"/>
      <protection locked="0"/>
    </xf>
    <xf numFmtId="0" fontId="43" fillId="0" borderId="0" xfId="0" applyFont="1" applyBorder="1" applyAlignment="1" applyProtection="1">
      <alignment horizontal="left" vertical="center"/>
    </xf>
    <xf numFmtId="0" fontId="4" fillId="0" borderId="12" xfId="0" applyFont="1" applyBorder="1">
      <alignment vertical="center"/>
    </xf>
    <xf numFmtId="0" fontId="29" fillId="7" borderId="30" xfId="0" applyFont="1" applyFill="1" applyBorder="1" applyAlignment="1" applyProtection="1">
      <alignment horizontal="center" vertical="center"/>
    </xf>
    <xf numFmtId="179" fontId="7" fillId="0" borderId="21" xfId="0" applyNumberFormat="1" applyFont="1" applyBorder="1" applyAlignment="1" applyProtection="1">
      <alignment horizontal="left" vertical="center" wrapText="1"/>
      <protection locked="0"/>
    </xf>
    <xf numFmtId="179" fontId="7" fillId="0" borderId="20" xfId="0" applyNumberFormat="1" applyFont="1" applyBorder="1" applyAlignment="1" applyProtection="1">
      <alignment horizontal="left" vertical="center" wrapText="1"/>
      <protection locked="0"/>
    </xf>
    <xf numFmtId="182" fontId="5" fillId="0" borderId="4" xfId="0" applyNumberFormat="1"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2" xfId="0" applyNumberFormat="1" applyFont="1" applyBorder="1" applyAlignment="1" applyProtection="1">
      <alignment horizontal="left" vertical="center" wrapText="1"/>
      <protection locked="0"/>
    </xf>
    <xf numFmtId="183" fontId="5" fillId="0" borderId="66"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wrapText="1"/>
      <protection locked="0"/>
    </xf>
    <xf numFmtId="183" fontId="5" fillId="0" borderId="67"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protection locked="0"/>
    </xf>
    <xf numFmtId="182" fontId="7" fillId="0" borderId="6" xfId="0" applyNumberFormat="1" applyFont="1" applyBorder="1" applyAlignment="1" applyProtection="1">
      <alignment horizontal="center" vertical="center" wrapText="1"/>
      <protection locked="0"/>
    </xf>
    <xf numFmtId="179" fontId="7" fillId="0" borderId="36" xfId="0" applyNumberFormat="1" applyFont="1" applyBorder="1" applyAlignment="1" applyProtection="1">
      <alignment horizontal="center" vertical="center"/>
      <protection locked="0"/>
    </xf>
    <xf numFmtId="182" fontId="7" fillId="0" borderId="36" xfId="0" applyNumberFormat="1" applyFont="1" applyBorder="1" applyAlignment="1" applyProtection="1">
      <alignment horizontal="center" vertical="center"/>
      <protection locked="0"/>
    </xf>
    <xf numFmtId="179" fontId="7" fillId="0" borderId="59" xfId="0" applyNumberFormat="1" applyFont="1" applyBorder="1" applyAlignment="1" applyProtection="1">
      <alignment horizontal="center" vertical="center"/>
      <protection locked="0"/>
    </xf>
    <xf numFmtId="0" fontId="63" fillId="0" borderId="0" xfId="0" applyFont="1">
      <alignment vertical="center"/>
    </xf>
    <xf numFmtId="0" fontId="4" fillId="0" borderId="62" xfId="0" applyFont="1" applyBorder="1" applyAlignment="1">
      <alignment horizontal="center" vertical="center"/>
    </xf>
    <xf numFmtId="0" fontId="51" fillId="0" borderId="0" xfId="0" applyFont="1">
      <alignment vertical="center"/>
    </xf>
    <xf numFmtId="0" fontId="19" fillId="7" borderId="30" xfId="0" applyFont="1" applyFill="1" applyBorder="1" applyAlignment="1">
      <alignment horizontal="center" vertical="center" wrapText="1"/>
    </xf>
    <xf numFmtId="0" fontId="63" fillId="0" borderId="0" xfId="0" applyFont="1" applyProtection="1">
      <alignment vertical="center"/>
      <protection locked="0"/>
    </xf>
    <xf numFmtId="179" fontId="4" fillId="0" borderId="2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13" fillId="5" borderId="68"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69" xfId="0" applyNumberFormat="1" applyFont="1" applyFill="1" applyBorder="1" applyAlignment="1">
      <alignment horizontal="center" vertical="center" wrapText="1"/>
    </xf>
    <xf numFmtId="0" fontId="64" fillId="0" borderId="0" xfId="0" applyFont="1" applyProtection="1">
      <alignment vertical="center"/>
    </xf>
    <xf numFmtId="0" fontId="61" fillId="0" borderId="0" xfId="0" applyFont="1">
      <alignment vertical="center"/>
    </xf>
    <xf numFmtId="0" fontId="0" fillId="0" borderId="0" xfId="0" applyProtection="1">
      <alignment vertical="center"/>
      <protection locked="0"/>
    </xf>
    <xf numFmtId="0" fontId="61" fillId="0" borderId="0" xfId="0" applyFont="1" applyFill="1" applyProtection="1">
      <alignment vertical="center"/>
    </xf>
    <xf numFmtId="0" fontId="65" fillId="0" borderId="0" xfId="0" applyFont="1">
      <alignment vertical="center"/>
    </xf>
    <xf numFmtId="0" fontId="63" fillId="0" borderId="0" xfId="0" applyFont="1" applyAlignment="1">
      <alignment horizontal="center" vertical="center"/>
    </xf>
    <xf numFmtId="0" fontId="61" fillId="0" borderId="0" xfId="0" applyFont="1" applyAlignment="1" applyProtection="1">
      <alignment horizontal="center" vertical="center"/>
    </xf>
    <xf numFmtId="0" fontId="61" fillId="0" borderId="0" xfId="0" applyFont="1" applyAlignment="1" applyProtection="1">
      <alignment horizontal="center" vertical="center" wrapText="1"/>
    </xf>
    <xf numFmtId="49" fontId="13" fillId="0" borderId="60" xfId="0" applyNumberFormat="1" applyFont="1" applyFill="1" applyBorder="1" applyAlignment="1">
      <alignment horizontal="center" vertical="center" wrapText="1"/>
    </xf>
    <xf numFmtId="0" fontId="6" fillId="0" borderId="61" xfId="0" applyFont="1" applyFill="1" applyBorder="1" applyAlignment="1">
      <alignment vertical="center" wrapText="1"/>
    </xf>
    <xf numFmtId="0" fontId="24" fillId="11" borderId="11" xfId="0" applyFont="1" applyFill="1" applyBorder="1" applyAlignment="1">
      <alignment horizontal="center" vertical="center" wrapText="1"/>
    </xf>
    <xf numFmtId="0" fontId="24" fillId="11" borderId="66" xfId="0" applyFont="1" applyFill="1" applyBorder="1" applyAlignment="1">
      <alignment horizontal="center" vertical="center"/>
    </xf>
    <xf numFmtId="0" fontId="24" fillId="11" borderId="67" xfId="0" applyFont="1" applyFill="1" applyBorder="1" applyAlignment="1">
      <alignment horizontal="center" vertical="center"/>
    </xf>
    <xf numFmtId="0" fontId="24" fillId="11" borderId="72" xfId="0" applyFont="1" applyFill="1" applyBorder="1" applyAlignment="1">
      <alignment horizontal="center" vertical="center" wrapText="1"/>
    </xf>
    <xf numFmtId="0" fontId="24" fillId="11" borderId="118" xfId="0" applyFont="1" applyFill="1" applyBorder="1" applyAlignment="1">
      <alignment horizontal="center" vertical="center"/>
    </xf>
    <xf numFmtId="0" fontId="24" fillId="11" borderId="96" xfId="0" applyFont="1" applyFill="1" applyBorder="1" applyAlignment="1">
      <alignment horizontal="center" vertical="center" wrapText="1"/>
    </xf>
    <xf numFmtId="0" fontId="24" fillId="11" borderId="80" xfId="0" applyFont="1" applyFill="1" applyBorder="1" applyAlignment="1">
      <alignment horizontal="center" vertical="center"/>
    </xf>
    <xf numFmtId="0" fontId="24" fillId="11" borderId="44" xfId="0" applyFont="1" applyFill="1" applyBorder="1" applyAlignment="1">
      <alignment horizontal="center" vertical="center" wrapText="1"/>
    </xf>
    <xf numFmtId="0" fontId="24" fillId="11" borderId="9" xfId="0" applyFont="1" applyFill="1" applyBorder="1" applyAlignment="1">
      <alignment horizontal="center" vertical="center"/>
    </xf>
    <xf numFmtId="0" fontId="24" fillId="11" borderId="62" xfId="0" applyFont="1" applyFill="1" applyBorder="1" applyAlignment="1">
      <alignment horizontal="center" vertical="center" wrapText="1"/>
    </xf>
    <xf numFmtId="0" fontId="24" fillId="11" borderId="101" xfId="0" applyFont="1" applyFill="1" applyBorder="1" applyAlignment="1">
      <alignment horizontal="center" vertical="center" wrapText="1"/>
    </xf>
    <xf numFmtId="0" fontId="24" fillId="11" borderId="45" xfId="0" applyFont="1" applyFill="1" applyBorder="1" applyAlignment="1">
      <alignment horizontal="center" vertical="center"/>
    </xf>
    <xf numFmtId="0" fontId="24" fillId="11" borderId="62" xfId="0" applyFont="1" applyFill="1" applyBorder="1" applyAlignment="1">
      <alignment horizontal="center" vertical="center"/>
    </xf>
    <xf numFmtId="0" fontId="66" fillId="0" borderId="0" xfId="0" applyFont="1" applyProtection="1">
      <alignment vertical="center"/>
    </xf>
    <xf numFmtId="0" fontId="67" fillId="0" borderId="0" xfId="0" applyFont="1" applyProtection="1">
      <alignment vertical="center"/>
    </xf>
    <xf numFmtId="0" fontId="67" fillId="0" borderId="0" xfId="0" applyFont="1" applyAlignment="1" applyProtection="1">
      <alignment vertical="center"/>
    </xf>
    <xf numFmtId="0" fontId="67" fillId="0" borderId="0" xfId="0" applyFont="1" applyAlignment="1" applyProtection="1">
      <alignment vertical="center" wrapText="1"/>
    </xf>
    <xf numFmtId="0" fontId="66" fillId="0" borderId="0" xfId="0" applyFont="1" applyFill="1" applyProtection="1">
      <alignment vertical="center"/>
    </xf>
    <xf numFmtId="0" fontId="4" fillId="0" borderId="52" xfId="0" applyFont="1" applyBorder="1" applyProtection="1">
      <alignment vertical="center"/>
    </xf>
    <xf numFmtId="0" fontId="6" fillId="0" borderId="4" xfId="0" applyFont="1" applyFill="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4" fillId="0" borderId="44" xfId="0" applyFont="1" applyFill="1" applyBorder="1" applyAlignment="1" applyProtection="1">
      <alignment horizontal="center" vertical="center" wrapText="1"/>
      <protection locked="0"/>
    </xf>
    <xf numFmtId="0" fontId="0" fillId="0" borderId="120" xfId="0" applyBorder="1">
      <alignment vertical="center"/>
    </xf>
    <xf numFmtId="0" fontId="0" fillId="0" borderId="124" xfId="0" applyBorder="1">
      <alignment vertical="center"/>
    </xf>
    <xf numFmtId="0" fontId="4" fillId="0" borderId="53" xfId="0" applyFont="1" applyBorder="1" applyProtection="1">
      <alignment vertical="center"/>
    </xf>
    <xf numFmtId="0" fontId="16" fillId="0" borderId="53"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52" xfId="0" applyFont="1" applyBorder="1" applyAlignment="1" applyProtection="1">
      <alignment horizontal="center" vertical="center" wrapText="1"/>
    </xf>
    <xf numFmtId="179" fontId="4" fillId="0" borderId="25" xfId="0" applyNumberFormat="1" applyFont="1" applyBorder="1" applyAlignment="1">
      <alignment horizontal="center" vertical="center"/>
    </xf>
    <xf numFmtId="0" fontId="0" fillId="0" borderId="50" xfId="0" applyBorder="1">
      <alignment vertical="center"/>
    </xf>
    <xf numFmtId="0" fontId="0" fillId="0" borderId="13" xfId="0" applyBorder="1">
      <alignment vertical="center"/>
    </xf>
    <xf numFmtId="0" fontId="68" fillId="0" borderId="137" xfId="0" applyFont="1" applyBorder="1" applyAlignment="1" applyProtection="1">
      <alignment vertical="center"/>
    </xf>
    <xf numFmtId="0" fontId="4" fillId="0" borderId="138" xfId="0" applyFont="1" applyBorder="1" applyAlignment="1" applyProtection="1">
      <alignment vertical="center"/>
    </xf>
    <xf numFmtId="0" fontId="0" fillId="0" borderId="139" xfId="0" applyBorder="1">
      <alignment vertical="center"/>
    </xf>
    <xf numFmtId="0" fontId="69" fillId="0" borderId="140" xfId="0" applyFont="1" applyBorder="1" applyAlignment="1" applyProtection="1">
      <alignment vertical="center"/>
    </xf>
    <xf numFmtId="0" fontId="4" fillId="0" borderId="141" xfId="0" applyFont="1" applyBorder="1" applyAlignment="1" applyProtection="1">
      <alignment vertical="center"/>
    </xf>
    <xf numFmtId="0" fontId="0" fillId="0" borderId="142" xfId="0" applyBorder="1">
      <alignment vertical="center"/>
    </xf>
    <xf numFmtId="0" fontId="4" fillId="0" borderId="138" xfId="0" applyFont="1" applyBorder="1" applyProtection="1">
      <alignment vertical="center"/>
    </xf>
    <xf numFmtId="0" fontId="4" fillId="0" borderId="139" xfId="0" applyFont="1" applyBorder="1" applyProtection="1">
      <alignment vertical="center"/>
    </xf>
    <xf numFmtId="0" fontId="4" fillId="0" borderId="141" xfId="0" applyFont="1" applyBorder="1" applyProtection="1">
      <alignment vertical="center"/>
    </xf>
    <xf numFmtId="0" fontId="4" fillId="0" borderId="142" xfId="0" applyFont="1" applyBorder="1" applyProtection="1">
      <alignment vertical="center"/>
    </xf>
    <xf numFmtId="0" fontId="69" fillId="0" borderId="138" xfId="0" applyFont="1" applyBorder="1" applyAlignment="1" applyProtection="1">
      <alignment vertical="center"/>
    </xf>
    <xf numFmtId="0" fontId="69" fillId="0" borderId="141" xfId="0" applyFont="1" applyBorder="1" applyAlignment="1" applyProtection="1">
      <alignment vertical="center"/>
    </xf>
    <xf numFmtId="0" fontId="68" fillId="0" borderId="137" xfId="0" applyFont="1" applyBorder="1" applyAlignment="1" applyProtection="1">
      <alignment horizontal="left" vertical="center" readingOrder="1"/>
    </xf>
    <xf numFmtId="0" fontId="69" fillId="0" borderId="138" xfId="0" applyFont="1" applyBorder="1" applyProtection="1">
      <alignment vertical="center"/>
    </xf>
    <xf numFmtId="0" fontId="69" fillId="0" borderId="143" xfId="0" applyFont="1" applyBorder="1" applyProtection="1">
      <alignment vertical="center"/>
    </xf>
    <xf numFmtId="0" fontId="69" fillId="0" borderId="139" xfId="0" applyFont="1" applyBorder="1" applyProtection="1">
      <alignment vertical="center"/>
    </xf>
    <xf numFmtId="0" fontId="69" fillId="0" borderId="141" xfId="0" applyFont="1" applyBorder="1" applyProtection="1">
      <alignment vertical="center"/>
    </xf>
    <xf numFmtId="0" fontId="69" fillId="0" borderId="142" xfId="0" applyFont="1" applyBorder="1" applyProtection="1">
      <alignment vertical="center"/>
    </xf>
    <xf numFmtId="0" fontId="4" fillId="0" borderId="144" xfId="0" applyFont="1" applyBorder="1" applyProtection="1">
      <alignment vertical="center"/>
    </xf>
    <xf numFmtId="0" fontId="70" fillId="0" borderId="140" xfId="0" applyFont="1" applyBorder="1" applyAlignment="1" applyProtection="1">
      <alignment horizontal="left" vertical="center" readingOrder="1"/>
    </xf>
    <xf numFmtId="0" fontId="69" fillId="0" borderId="144" xfId="0" applyFont="1" applyBorder="1" applyProtection="1">
      <alignment vertical="center"/>
    </xf>
    <xf numFmtId="0" fontId="68" fillId="0" borderId="137" xfId="0" applyFont="1" applyBorder="1" applyAlignment="1">
      <alignment horizontal="left" vertical="center" readingOrder="1"/>
    </xf>
    <xf numFmtId="0" fontId="70" fillId="0" borderId="140" xfId="0" applyFont="1" applyBorder="1" applyAlignment="1">
      <alignment horizontal="left" vertical="center" readingOrder="1"/>
    </xf>
    <xf numFmtId="0" fontId="70" fillId="0" borderId="140" xfId="0" applyFont="1" applyBorder="1" applyAlignment="1" applyProtection="1">
      <alignment vertical="top" readingOrder="1"/>
    </xf>
    <xf numFmtId="0" fontId="53" fillId="0" borderId="0" xfId="0" applyFont="1" applyBorder="1" applyAlignment="1" applyProtection="1">
      <alignment horizontal="left" vertical="center" readingOrder="1"/>
    </xf>
    <xf numFmtId="0" fontId="54" fillId="0" borderId="0" xfId="0" applyFont="1" applyBorder="1" applyAlignment="1" applyProtection="1">
      <alignment vertical="top" readingOrder="1"/>
    </xf>
    <xf numFmtId="0" fontId="4" fillId="0" borderId="145" xfId="0" applyFont="1" applyBorder="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70" fillId="0" borderId="144" xfId="0" applyFont="1" applyBorder="1" applyAlignment="1" applyProtection="1">
      <alignment horizontal="left" vertical="center" readingOrder="1"/>
    </xf>
    <xf numFmtId="0" fontId="72" fillId="5" borderId="49" xfId="0" applyFont="1" applyFill="1" applyBorder="1" applyProtection="1">
      <alignment vertical="center"/>
    </xf>
    <xf numFmtId="0" fontId="73" fillId="5" borderId="50" xfId="0" applyFont="1" applyFill="1" applyBorder="1" applyProtection="1">
      <alignment vertical="center"/>
    </xf>
    <xf numFmtId="0" fontId="7" fillId="5" borderId="50" xfId="0" applyFont="1" applyFill="1" applyBorder="1" applyProtection="1">
      <alignment vertical="center"/>
    </xf>
    <xf numFmtId="0" fontId="73" fillId="5" borderId="0" xfId="0" applyFont="1" applyFill="1" applyBorder="1" applyAlignment="1" applyProtection="1">
      <alignment vertical="center" wrapText="1"/>
    </xf>
    <xf numFmtId="0" fontId="7" fillId="5" borderId="0" xfId="0" applyFont="1" applyFill="1" applyBorder="1" applyProtection="1">
      <alignment vertical="center"/>
    </xf>
    <xf numFmtId="0" fontId="7" fillId="5" borderId="51" xfId="0" applyFont="1" applyFill="1" applyBorder="1" applyProtection="1">
      <alignment vertical="center"/>
    </xf>
    <xf numFmtId="0" fontId="72" fillId="5" borderId="40" xfId="0" applyFont="1" applyFill="1" applyBorder="1" applyProtection="1">
      <alignment vertical="center"/>
    </xf>
    <xf numFmtId="0" fontId="73" fillId="5" borderId="12" xfId="0" applyFont="1" applyFill="1" applyBorder="1" applyProtection="1">
      <alignment vertical="center"/>
    </xf>
    <xf numFmtId="0" fontId="13" fillId="0" borderId="0" xfId="0" applyFont="1" applyProtection="1">
      <alignment vertical="center"/>
    </xf>
    <xf numFmtId="0" fontId="0" fillId="0" borderId="138" xfId="0" applyBorder="1">
      <alignment vertical="center"/>
    </xf>
    <xf numFmtId="0" fontId="0" fillId="0" borderId="141" xfId="0" applyBorder="1">
      <alignment vertical="center"/>
    </xf>
    <xf numFmtId="0" fontId="69" fillId="0" borderId="145" xfId="0" applyFont="1" applyBorder="1" applyProtection="1">
      <alignment vertical="center"/>
    </xf>
    <xf numFmtId="0" fontId="68" fillId="0" borderId="0" xfId="0" applyFont="1" applyBorder="1" applyAlignment="1" applyProtection="1">
      <alignment horizontal="left" vertical="center" readingOrder="1"/>
    </xf>
    <xf numFmtId="0" fontId="70" fillId="0" borderId="0" xfId="0" applyFont="1" applyBorder="1" applyAlignment="1" applyProtection="1">
      <alignment horizontal="left" vertical="center" readingOrder="1"/>
    </xf>
    <xf numFmtId="0" fontId="69" fillId="0" borderId="0" xfId="0" applyFont="1" applyBorder="1" applyProtection="1">
      <alignment vertical="center"/>
    </xf>
    <xf numFmtId="0" fontId="68" fillId="0" borderId="145" xfId="0" applyFont="1" applyBorder="1" applyAlignment="1">
      <alignment horizontal="left" vertical="center" readingOrder="1"/>
    </xf>
    <xf numFmtId="0" fontId="70" fillId="0" borderId="0" xfId="0" applyFont="1" applyBorder="1" applyAlignment="1">
      <alignment horizontal="left" vertical="center" readingOrder="1"/>
    </xf>
    <xf numFmtId="0" fontId="68" fillId="0" borderId="145" xfId="0" applyFont="1" applyBorder="1" applyAlignment="1" applyProtection="1">
      <alignment horizontal="left" vertical="center" readingOrder="1"/>
    </xf>
    <xf numFmtId="0" fontId="70" fillId="0" borderId="145" xfId="0" applyFont="1" applyBorder="1" applyAlignment="1" applyProtection="1">
      <alignment horizontal="left" vertical="center" readingOrder="1"/>
    </xf>
    <xf numFmtId="0" fontId="24" fillId="11" borderId="70" xfId="0" applyFont="1" applyFill="1" applyBorder="1" applyAlignment="1">
      <alignment horizontal="center" vertical="center" wrapText="1"/>
    </xf>
    <xf numFmtId="0" fontId="24" fillId="11" borderId="44" xfId="0" applyFont="1" applyFill="1" applyBorder="1" applyAlignment="1">
      <alignment horizontal="center" vertical="center" wrapText="1"/>
    </xf>
    <xf numFmtId="0" fontId="4" fillId="6" borderId="50" xfId="0" applyFont="1" applyFill="1" applyBorder="1" applyAlignment="1">
      <alignment horizontal="left" vertical="top" wrapText="1"/>
    </xf>
    <xf numFmtId="0" fontId="5" fillId="10" borderId="70" xfId="0" applyFont="1" applyFill="1" applyBorder="1" applyAlignment="1">
      <alignment horizontal="center" vertical="center" wrapText="1"/>
    </xf>
    <xf numFmtId="0" fontId="5" fillId="10" borderId="71" xfId="0" applyFont="1" applyFill="1" applyBorder="1" applyAlignment="1">
      <alignment horizontal="center" vertical="center" wrapText="1"/>
    </xf>
    <xf numFmtId="0" fontId="4" fillId="5" borderId="72" xfId="0" applyFont="1" applyFill="1" applyBorder="1" applyAlignment="1">
      <alignment horizontal="center" vertical="center"/>
    </xf>
    <xf numFmtId="0" fontId="4" fillId="5" borderId="44" xfId="0" applyFont="1" applyFill="1" applyBorder="1" applyAlignment="1">
      <alignment horizontal="center" vertical="center"/>
    </xf>
    <xf numFmtId="0" fontId="13" fillId="5" borderId="73"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57"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8" fillId="5" borderId="0" xfId="0" applyFont="1" applyFill="1" applyBorder="1" applyAlignment="1">
      <alignment horizontal="center" vertical="center" wrapText="1"/>
    </xf>
    <xf numFmtId="0" fontId="3" fillId="10" borderId="47" xfId="0" applyFont="1" applyFill="1" applyBorder="1" applyAlignment="1">
      <alignment horizontal="center" vertical="center"/>
    </xf>
    <xf numFmtId="0" fontId="3" fillId="10" borderId="83" xfId="0" applyFont="1" applyFill="1" applyBorder="1" applyAlignment="1">
      <alignment horizontal="center" vertical="center"/>
    </xf>
    <xf numFmtId="0" fontId="5" fillId="5" borderId="49"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45" xfId="0" applyFont="1" applyFill="1" applyBorder="1" applyAlignment="1">
      <alignment horizontal="center" vertical="center"/>
    </xf>
    <xf numFmtId="49" fontId="7" fillId="5" borderId="87" xfId="0" applyNumberFormat="1" applyFont="1" applyFill="1" applyBorder="1" applyAlignment="1">
      <alignment horizontal="center" vertical="center" wrapText="1"/>
    </xf>
    <xf numFmtId="49" fontId="7" fillId="5" borderId="88" xfId="0" applyNumberFormat="1" applyFont="1" applyFill="1" applyBorder="1" applyAlignment="1">
      <alignment horizontal="center" vertical="center" wrapText="1"/>
    </xf>
    <xf numFmtId="49" fontId="13" fillId="5" borderId="68"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23"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57" xfId="0" applyFont="1" applyFill="1" applyBorder="1" applyAlignment="1">
      <alignment horizontal="center" vertical="center" wrapText="1"/>
    </xf>
    <xf numFmtId="49" fontId="13" fillId="5" borderId="69" xfId="0" applyNumberFormat="1"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13" fillId="0" borderId="47"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24" fillId="11" borderId="119" xfId="0" applyFont="1" applyFill="1" applyBorder="1" applyAlignment="1">
      <alignment horizontal="center" vertical="center"/>
    </xf>
    <xf numFmtId="0" fontId="24" fillId="11" borderId="72" xfId="0" applyFont="1" applyFill="1" applyBorder="1" applyAlignment="1">
      <alignment horizontal="center" vertical="center"/>
    </xf>
    <xf numFmtId="0" fontId="24" fillId="11" borderId="44" xfId="0" applyFont="1" applyFill="1" applyBorder="1" applyAlignment="1">
      <alignment horizontal="center" vertical="center"/>
    </xf>
    <xf numFmtId="0" fontId="24" fillId="11" borderId="11" xfId="0" applyFont="1" applyFill="1" applyBorder="1" applyAlignment="1">
      <alignment horizontal="center" vertical="center"/>
    </xf>
    <xf numFmtId="0" fontId="4" fillId="7" borderId="80" xfId="0" applyFont="1" applyFill="1" applyBorder="1" applyAlignment="1">
      <alignment horizontal="center" vertical="center" wrapText="1"/>
    </xf>
    <xf numFmtId="0" fontId="4" fillId="7" borderId="81" xfId="0" applyFont="1" applyFill="1" applyBorder="1" applyAlignment="1">
      <alignment horizontal="center" vertical="center"/>
    </xf>
    <xf numFmtId="0" fontId="13" fillId="5" borderId="82" xfId="0" applyFont="1" applyFill="1" applyBorder="1" applyAlignment="1">
      <alignment horizontal="center" vertical="center" wrapText="1"/>
    </xf>
    <xf numFmtId="0" fontId="3" fillId="10" borderId="84"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85" xfId="0" applyFont="1" applyFill="1" applyBorder="1" applyAlignment="1">
      <alignment horizontal="center" vertical="center"/>
    </xf>
    <xf numFmtId="0" fontId="3" fillId="10" borderId="54" xfId="0" applyFont="1" applyFill="1" applyBorder="1" applyAlignment="1">
      <alignment horizontal="center" vertical="center"/>
    </xf>
    <xf numFmtId="0" fontId="3" fillId="10" borderId="53" xfId="0" applyFont="1" applyFill="1" applyBorder="1" applyAlignment="1">
      <alignment horizontal="center" vertical="center"/>
    </xf>
    <xf numFmtId="0" fontId="3" fillId="10" borderId="86" xfId="0" applyFont="1" applyFill="1" applyBorder="1" applyAlignment="1">
      <alignment horizontal="center" vertical="center"/>
    </xf>
    <xf numFmtId="0" fontId="48" fillId="0" borderId="0" xfId="0" applyFont="1" applyAlignment="1" applyProtection="1">
      <alignment horizontal="center" vertical="center"/>
    </xf>
    <xf numFmtId="0" fontId="4" fillId="0" borderId="111" xfId="0" applyFont="1" applyBorder="1" applyAlignment="1" applyProtection="1">
      <alignment horizontal="center" vertical="center"/>
    </xf>
    <xf numFmtId="0" fontId="4" fillId="0" borderId="89" xfId="0" applyFont="1" applyBorder="1" applyAlignment="1" applyProtection="1">
      <alignment horizontal="center" vertical="center"/>
    </xf>
    <xf numFmtId="38" fontId="5" fillId="0" borderId="93" xfId="3" applyFont="1" applyBorder="1" applyAlignment="1" applyProtection="1">
      <alignment horizontal="center" vertical="center"/>
      <protection locked="0"/>
    </xf>
    <xf numFmtId="38" fontId="5" fillId="0" borderId="90" xfId="3" applyFont="1" applyBorder="1" applyAlignment="1" applyProtection="1">
      <alignment horizontal="center" vertical="center"/>
      <protection locked="0"/>
    </xf>
    <xf numFmtId="38" fontId="5" fillId="0" borderId="91" xfId="3" applyFont="1" applyBorder="1" applyAlignment="1" applyProtection="1">
      <alignment horizontal="center" vertical="center"/>
      <protection locked="0"/>
    </xf>
    <xf numFmtId="38" fontId="5" fillId="0" borderId="125" xfId="3" applyFont="1" applyBorder="1" applyAlignment="1" applyProtection="1">
      <alignment horizontal="center" vertical="center"/>
      <protection locked="0"/>
    </xf>
    <xf numFmtId="38" fontId="5" fillId="0" borderId="53" xfId="3" applyFont="1" applyBorder="1" applyAlignment="1" applyProtection="1">
      <alignment horizontal="center" vertical="center"/>
      <protection locked="0"/>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45"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32" xfId="0" applyFont="1" applyBorder="1" applyAlignment="1" applyProtection="1">
      <alignment horizontal="center" vertical="center"/>
    </xf>
    <xf numFmtId="0" fontId="7" fillId="0" borderId="22"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38" fontId="5" fillId="11" borderId="121" xfId="3" applyFont="1" applyFill="1" applyBorder="1" applyAlignment="1" applyProtection="1">
      <alignment vertical="center" wrapText="1"/>
    </xf>
    <xf numFmtId="0" fontId="5" fillId="0" borderId="122" xfId="0" applyFont="1" applyBorder="1" applyAlignment="1" applyProtection="1">
      <alignment horizontal="center" vertical="center" wrapText="1"/>
      <protection locked="0"/>
    </xf>
    <xf numFmtId="0" fontId="5" fillId="0" borderId="100"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38" fontId="4" fillId="0" borderId="127" xfId="3" applyFont="1" applyFill="1" applyBorder="1" applyAlignment="1" applyProtection="1">
      <alignment horizontal="center" vertical="center" wrapText="1"/>
    </xf>
    <xf numFmtId="38" fontId="4" fillId="0" borderId="131" xfId="3" applyFont="1" applyFill="1" applyBorder="1" applyAlignment="1" applyProtection="1">
      <alignment horizontal="center" vertical="center" wrapText="1"/>
    </xf>
    <xf numFmtId="0" fontId="5" fillId="0" borderId="0" xfId="0" applyFont="1" applyAlignment="1" applyProtection="1">
      <alignment horizontal="center" vertical="center"/>
    </xf>
    <xf numFmtId="0" fontId="4" fillId="0" borderId="6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xf>
    <xf numFmtId="176" fontId="5" fillId="2" borderId="14" xfId="0" applyNumberFormat="1" applyFont="1" applyFill="1" applyBorder="1" applyAlignment="1" applyProtection="1">
      <alignment horizontal="center" vertical="center"/>
    </xf>
    <xf numFmtId="176" fontId="5" fillId="2" borderId="19" xfId="0" applyNumberFormat="1" applyFont="1" applyFill="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88"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4" fillId="0" borderId="12" xfId="0" applyFont="1" applyBorder="1" applyAlignment="1" applyProtection="1">
      <alignment vertical="center" shrinkToFit="1"/>
    </xf>
    <xf numFmtId="0" fontId="4" fillId="0" borderId="26"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73"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0" xfId="0" applyFont="1" applyAlignment="1" applyProtection="1">
      <alignment horizontal="left" vertical="top" wrapText="1"/>
    </xf>
    <xf numFmtId="0" fontId="4" fillId="12" borderId="26" xfId="0" applyFont="1" applyFill="1" applyBorder="1" applyAlignment="1" applyProtection="1">
      <alignment horizontal="center" vertical="center"/>
    </xf>
    <xf numFmtId="0" fontId="4" fillId="12" borderId="17"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39" xfId="0" applyFont="1" applyFill="1" applyBorder="1" applyAlignment="1" applyProtection="1">
      <alignment horizontal="center" vertical="center"/>
    </xf>
    <xf numFmtId="184" fontId="4" fillId="0" borderId="15" xfId="0" applyNumberFormat="1" applyFont="1" applyBorder="1" applyAlignment="1" applyProtection="1">
      <alignment horizontal="center" vertical="center"/>
    </xf>
    <xf numFmtId="184" fontId="4" fillId="0" borderId="19" xfId="0" applyNumberFormat="1" applyFont="1" applyBorder="1" applyAlignment="1" applyProtection="1">
      <alignment horizontal="center" vertical="center"/>
    </xf>
    <xf numFmtId="184" fontId="4" fillId="0" borderId="27" xfId="0" applyNumberFormat="1" applyFont="1" applyBorder="1" applyAlignment="1" applyProtection="1">
      <alignment horizontal="center" vertical="center"/>
    </xf>
    <xf numFmtId="184" fontId="4" fillId="0" borderId="20" xfId="0" applyNumberFormat="1" applyFont="1" applyBorder="1" applyAlignment="1" applyProtection="1">
      <alignment horizontal="center" vertical="center"/>
    </xf>
    <xf numFmtId="177" fontId="5" fillId="2" borderId="17" xfId="0" applyNumberFormat="1" applyFont="1" applyFill="1" applyBorder="1" applyAlignment="1" applyProtection="1">
      <alignment horizontal="right" vertical="center"/>
    </xf>
    <xf numFmtId="177" fontId="5" fillId="2" borderId="92" xfId="0" applyNumberFormat="1" applyFont="1" applyFill="1" applyBorder="1" applyAlignment="1" applyProtection="1">
      <alignment horizontal="right" vertical="center"/>
    </xf>
    <xf numFmtId="0" fontId="4" fillId="0" borderId="84"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5" fillId="2" borderId="89" xfId="0" applyFont="1" applyFill="1" applyBorder="1" applyAlignment="1" applyProtection="1">
      <alignment horizontal="center" vertical="center" wrapText="1"/>
    </xf>
    <xf numFmtId="0" fontId="5" fillId="2" borderId="67" xfId="0" applyFont="1" applyFill="1" applyBorder="1" applyAlignment="1" applyProtection="1">
      <alignment horizontal="center" vertical="center" wrapText="1"/>
    </xf>
    <xf numFmtId="0" fontId="5" fillId="11" borderId="114"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4" fillId="0" borderId="69"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5" fillId="2" borderId="79"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11" borderId="14" xfId="0" applyFont="1" applyFill="1" applyBorder="1" applyAlignment="1" applyProtection="1">
      <alignment horizontal="center" vertical="center" wrapText="1"/>
    </xf>
    <xf numFmtId="0" fontId="5" fillId="0" borderId="93" xfId="0" applyFont="1" applyBorder="1" applyAlignment="1" applyProtection="1">
      <alignment horizontal="right" vertical="center"/>
      <protection locked="0"/>
    </xf>
    <xf numFmtId="0" fontId="5" fillId="0" borderId="90" xfId="0" applyFont="1" applyBorder="1" applyAlignment="1" applyProtection="1">
      <alignment horizontal="right" vertical="center"/>
      <protection locked="0"/>
    </xf>
    <xf numFmtId="0" fontId="5" fillId="0" borderId="91" xfId="0" applyFont="1" applyBorder="1" applyAlignment="1" applyProtection="1">
      <alignment horizontal="right" vertical="center"/>
      <protection locked="0"/>
    </xf>
    <xf numFmtId="0" fontId="4" fillId="0" borderId="87" xfId="0" applyFont="1" applyBorder="1" applyAlignment="1" applyProtection="1">
      <alignment vertical="center" wrapText="1"/>
    </xf>
    <xf numFmtId="0" fontId="4" fillId="0" borderId="88" xfId="0" applyFont="1" applyBorder="1" applyAlignment="1" applyProtection="1">
      <alignment vertical="center" wrapText="1"/>
    </xf>
    <xf numFmtId="0" fontId="4" fillId="0" borderId="94" xfId="0" applyFont="1" applyBorder="1" applyAlignment="1" applyProtection="1">
      <alignment vertical="center" wrapText="1"/>
    </xf>
    <xf numFmtId="0" fontId="4" fillId="0" borderId="95" xfId="0" applyFont="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11" borderId="115" xfId="0" applyFont="1" applyFill="1" applyBorder="1" applyAlignment="1" applyProtection="1">
      <alignment horizontal="center" vertical="center" wrapText="1"/>
    </xf>
    <xf numFmtId="0" fontId="5" fillId="11" borderId="116" xfId="0" applyFont="1" applyFill="1" applyBorder="1" applyAlignment="1" applyProtection="1">
      <alignment horizontal="center" vertical="center" wrapText="1"/>
    </xf>
    <xf numFmtId="0" fontId="5" fillId="11" borderId="117" xfId="0" applyFont="1" applyFill="1" applyBorder="1" applyAlignment="1" applyProtection="1">
      <alignment horizontal="center" vertical="center" wrapText="1"/>
    </xf>
    <xf numFmtId="0" fontId="5" fillId="0" borderId="133"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101" xfId="0" applyFont="1" applyBorder="1" applyAlignment="1" applyProtection="1">
      <alignment horizontal="center" vertical="center"/>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5" fillId="4" borderId="60"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4" fillId="0" borderId="96" xfId="0" applyFont="1" applyBorder="1" applyAlignment="1" applyProtection="1">
      <alignment horizontal="center" vertical="center"/>
    </xf>
    <xf numFmtId="0" fontId="4" fillId="0" borderId="46" xfId="0" applyFont="1" applyBorder="1" applyAlignment="1" applyProtection="1">
      <alignment horizontal="center" vertical="center"/>
    </xf>
    <xf numFmtId="58" fontId="4" fillId="0" borderId="38" xfId="0" applyNumberFormat="1"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17" xfId="0" applyFont="1" applyBorder="1" applyAlignment="1" applyProtection="1">
      <alignment horizontal="center" vertical="center"/>
    </xf>
    <xf numFmtId="0" fontId="5" fillId="11" borderId="38" xfId="0" applyFont="1" applyFill="1" applyBorder="1" applyAlignment="1" applyProtection="1">
      <alignment horizontal="center" vertical="center" wrapText="1"/>
    </xf>
    <xf numFmtId="0" fontId="5" fillId="11" borderId="39" xfId="0" applyFont="1" applyFill="1" applyBorder="1" applyAlignment="1" applyProtection="1">
      <alignment horizontal="center" vertical="center" wrapText="1"/>
    </xf>
    <xf numFmtId="0" fontId="5" fillId="11" borderId="19"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89" xfId="0" applyFont="1" applyBorder="1" applyAlignment="1" applyProtection="1">
      <alignment vertical="center" wrapText="1"/>
    </xf>
    <xf numFmtId="0" fontId="70" fillId="0" borderId="140" xfId="0" applyFont="1" applyBorder="1" applyAlignment="1" applyProtection="1">
      <alignment horizontal="left" vertical="center" wrapText="1" readingOrder="1"/>
    </xf>
    <xf numFmtId="0" fontId="70" fillId="0" borderId="141" xfId="0" applyFont="1" applyBorder="1" applyAlignment="1" applyProtection="1">
      <alignment horizontal="left" vertical="center" wrapText="1" readingOrder="1"/>
    </xf>
    <xf numFmtId="9" fontId="5" fillId="2" borderId="6" xfId="0" applyNumberFormat="1" applyFont="1" applyFill="1" applyBorder="1" applyAlignment="1" applyProtection="1">
      <alignment horizontal="center" vertical="center" wrapText="1"/>
    </xf>
    <xf numFmtId="9" fontId="5" fillId="2" borderId="111" xfId="0" applyNumberFormat="1" applyFont="1" applyFill="1" applyBorder="1" applyAlignment="1" applyProtection="1">
      <alignment horizontal="center" vertical="center" wrapText="1"/>
    </xf>
    <xf numFmtId="9" fontId="5" fillId="2" borderId="66" xfId="0" applyNumberFormat="1" applyFont="1" applyFill="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9" fontId="4" fillId="0" borderId="69" xfId="1" applyFont="1" applyBorder="1" applyAlignment="1" applyProtection="1">
      <alignment horizontal="center" vertical="center"/>
    </xf>
    <xf numFmtId="9" fontId="4" fillId="0" borderId="57" xfId="1" applyFont="1" applyBorder="1" applyAlignment="1" applyProtection="1">
      <alignment horizontal="center" vertical="center"/>
    </xf>
    <xf numFmtId="0" fontId="4" fillId="4" borderId="87" xfId="0" applyFont="1" applyFill="1" applyBorder="1" applyAlignment="1">
      <alignment horizontal="center" vertical="center"/>
    </xf>
    <xf numFmtId="0" fontId="4" fillId="4" borderId="97" xfId="0" applyFont="1" applyFill="1" applyBorder="1" applyAlignment="1">
      <alignment horizontal="center" vertical="center"/>
    </xf>
    <xf numFmtId="0" fontId="19" fillId="7" borderId="2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95" xfId="0" applyFont="1" applyFill="1" applyBorder="1" applyAlignment="1">
      <alignment horizontal="center" vertical="center"/>
    </xf>
    <xf numFmtId="0" fontId="19" fillId="7" borderId="80" xfId="0" applyFont="1" applyFill="1" applyBorder="1" applyAlignment="1">
      <alignment horizontal="center" vertical="center"/>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0" borderId="93"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128" xfId="0" applyFont="1" applyBorder="1" applyAlignment="1" applyProtection="1">
      <alignment horizontal="center" vertical="center" wrapText="1"/>
    </xf>
    <xf numFmtId="0" fontId="5" fillId="0" borderId="10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4" xfId="0" applyFont="1" applyBorder="1" applyAlignment="1" applyProtection="1">
      <alignment vertical="center" wrapText="1"/>
    </xf>
    <xf numFmtId="0" fontId="4" fillId="0" borderId="4" xfId="0" applyFont="1" applyBorder="1" applyAlignment="1">
      <alignment horizontal="center" vertical="center"/>
    </xf>
    <xf numFmtId="0" fontId="4" fillId="0" borderId="89" xfId="0" applyFont="1" applyBorder="1" applyAlignment="1">
      <alignment horizontal="center" vertical="center"/>
    </xf>
    <xf numFmtId="0" fontId="4" fillId="0" borderId="67"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7" xfId="0" applyNumberFormat="1"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179" fontId="4" fillId="0" borderId="7" xfId="0" applyNumberFormat="1" applyFont="1" applyBorder="1" applyAlignment="1">
      <alignment horizontal="center" vertical="center"/>
    </xf>
    <xf numFmtId="179" fontId="4" fillId="0" borderId="58" xfId="0" applyNumberFormat="1" applyFont="1"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19" fillId="7" borderId="38" xfId="0" applyFont="1" applyFill="1" applyBorder="1" applyAlignment="1">
      <alignment horizontal="center" vertical="center"/>
    </xf>
    <xf numFmtId="0" fontId="19" fillId="7" borderId="39" xfId="0" applyFont="1" applyFill="1" applyBorder="1" applyAlignment="1">
      <alignment horizontal="center" vertical="center"/>
    </xf>
    <xf numFmtId="0" fontId="19" fillId="7" borderId="17" xfId="0" applyFont="1" applyFill="1" applyBorder="1" applyAlignment="1">
      <alignment horizontal="center" vertical="center"/>
    </xf>
    <xf numFmtId="0" fontId="19" fillId="7" borderId="79" xfId="0" applyFont="1" applyFill="1" applyBorder="1" applyAlignment="1">
      <alignment horizontal="center" vertical="center"/>
    </xf>
    <xf numFmtId="0" fontId="7" fillId="0" borderId="0" xfId="0" applyFont="1" applyAlignment="1">
      <alignment horizontal="left" vertical="center"/>
    </xf>
    <xf numFmtId="0" fontId="26" fillId="0" borderId="50" xfId="0" applyFont="1" applyBorder="1" applyAlignment="1">
      <alignment horizontal="left"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183" fontId="5" fillId="11" borderId="17" xfId="0" applyNumberFormat="1" applyFont="1" applyFill="1" applyBorder="1" applyAlignment="1" applyProtection="1">
      <alignment horizontal="center" vertical="center" wrapText="1"/>
    </xf>
    <xf numFmtId="183" fontId="5" fillId="11" borderId="92" xfId="0" applyNumberFormat="1" applyFont="1" applyFill="1" applyBorder="1" applyAlignment="1" applyProtection="1">
      <alignment horizontal="center" vertical="center" wrapText="1"/>
    </xf>
    <xf numFmtId="183" fontId="5" fillId="11" borderId="79" xfId="0" applyNumberFormat="1" applyFont="1" applyFill="1" applyBorder="1" applyAlignment="1" applyProtection="1">
      <alignment horizontal="center" vertical="center" wrapText="1"/>
    </xf>
    <xf numFmtId="183" fontId="5" fillId="11" borderId="50" xfId="0" applyNumberFormat="1" applyFont="1" applyFill="1" applyBorder="1" applyAlignment="1" applyProtection="1">
      <alignment horizontal="center" vertical="center" wrapText="1"/>
    </xf>
    <xf numFmtId="183" fontId="5" fillId="11" borderId="51" xfId="0" applyNumberFormat="1" applyFont="1" applyFill="1" applyBorder="1" applyAlignment="1" applyProtection="1">
      <alignment horizontal="center" vertical="center" wrapText="1"/>
    </xf>
    <xf numFmtId="0" fontId="18" fillId="0" borderId="50" xfId="0" applyFont="1" applyBorder="1" applyAlignment="1">
      <alignment horizontal="left" vertical="center"/>
    </xf>
    <xf numFmtId="0" fontId="4" fillId="0" borderId="98" xfId="0" applyFont="1" applyBorder="1" applyAlignment="1" applyProtection="1">
      <alignment horizontal="left" vertical="center" wrapText="1"/>
    </xf>
    <xf numFmtId="0" fontId="4" fillId="0" borderId="89" xfId="0" applyFont="1" applyBorder="1" applyAlignment="1" applyProtection="1">
      <alignment horizontal="left" vertical="center" wrapText="1"/>
    </xf>
    <xf numFmtId="0" fontId="4" fillId="0" borderId="95" xfId="0" applyFont="1" applyBorder="1" applyAlignment="1" applyProtection="1">
      <alignment vertical="center" wrapText="1"/>
    </xf>
    <xf numFmtId="0" fontId="4" fillId="0" borderId="92" xfId="0" applyFont="1" applyBorder="1" applyAlignment="1" applyProtection="1">
      <alignment vertical="center" wrapText="1"/>
    </xf>
    <xf numFmtId="0" fontId="4" fillId="0" borderId="99" xfId="0" applyFont="1" applyBorder="1" applyAlignment="1" applyProtection="1">
      <alignment vertical="center" wrapText="1"/>
    </xf>
    <xf numFmtId="0" fontId="7" fillId="0" borderId="68" xfId="0" applyFont="1" applyBorder="1" applyAlignment="1" applyProtection="1">
      <alignment horizontal="center" vertical="center" wrapText="1"/>
    </xf>
    <xf numFmtId="0" fontId="7" fillId="0" borderId="121" xfId="0" applyFont="1" applyBorder="1" applyAlignment="1" applyProtection="1">
      <alignment horizontal="center" vertical="center" wrapText="1"/>
    </xf>
    <xf numFmtId="0" fontId="5" fillId="2" borderId="129" xfId="0" applyFont="1" applyFill="1" applyBorder="1" applyAlignment="1" applyProtection="1">
      <alignment horizontal="center" vertical="center" wrapText="1"/>
    </xf>
    <xf numFmtId="0" fontId="5" fillId="2" borderId="120" xfId="0" applyFont="1" applyFill="1" applyBorder="1" applyAlignment="1" applyProtection="1">
      <alignment horizontal="center" vertical="center" wrapText="1"/>
    </xf>
    <xf numFmtId="0" fontId="5" fillId="2" borderId="130" xfId="0" applyFont="1" applyFill="1" applyBorder="1" applyAlignment="1" applyProtection="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left" vertical="top" wrapText="1"/>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0" xfId="0" applyFont="1" applyBorder="1" applyAlignment="1">
      <alignment horizontal="left" vertical="top"/>
    </xf>
    <xf numFmtId="0" fontId="4" fillId="0" borderId="12" xfId="0" applyFont="1" applyBorder="1" applyAlignment="1">
      <alignment horizontal="left" vertical="top"/>
    </xf>
    <xf numFmtId="0" fontId="4" fillId="0" borderId="45" xfId="0" applyFont="1" applyBorder="1" applyAlignment="1">
      <alignment horizontal="left" vertical="top"/>
    </xf>
    <xf numFmtId="0" fontId="4" fillId="7" borderId="14"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13" borderId="14" xfId="0" applyFont="1" applyFill="1" applyBorder="1" applyAlignment="1">
      <alignment horizontal="center" vertical="center"/>
    </xf>
    <xf numFmtId="0" fontId="9" fillId="0" borderId="0" xfId="2" applyAlignment="1" applyProtection="1">
      <alignment horizontal="left" vertical="center"/>
    </xf>
    <xf numFmtId="0" fontId="5" fillId="2" borderId="126" xfId="0" applyFont="1" applyFill="1" applyBorder="1" applyAlignment="1" applyProtection="1">
      <alignment horizontal="center" vertical="center" wrapText="1"/>
    </xf>
    <xf numFmtId="0" fontId="5" fillId="2" borderId="102" xfId="0" applyFont="1" applyFill="1" applyBorder="1" applyAlignment="1" applyProtection="1">
      <alignment horizontal="center" vertical="center" wrapText="1"/>
    </xf>
    <xf numFmtId="0" fontId="5" fillId="2" borderId="131"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3" fillId="2" borderId="3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5" fillId="7" borderId="73" xfId="0" applyFont="1" applyFill="1" applyBorder="1" applyAlignment="1" applyProtection="1">
      <alignment horizontal="center" vertical="center"/>
    </xf>
    <xf numFmtId="0" fontId="5" fillId="7" borderId="100" xfId="0" applyFont="1" applyFill="1" applyBorder="1" applyAlignment="1" applyProtection="1">
      <alignment horizontal="center" vertical="center"/>
    </xf>
    <xf numFmtId="0" fontId="5" fillId="7" borderId="56" xfId="0" applyFont="1" applyFill="1" applyBorder="1" applyAlignment="1" applyProtection="1">
      <alignment horizontal="center" vertical="center" wrapText="1"/>
    </xf>
    <xf numFmtId="0" fontId="5" fillId="7" borderId="55" xfId="0" applyFont="1" applyFill="1" applyBorder="1" applyAlignment="1" applyProtection="1">
      <alignment horizontal="center" vertical="center"/>
    </xf>
    <xf numFmtId="0" fontId="5" fillId="7" borderId="88" xfId="0" applyFont="1" applyFill="1" applyBorder="1" applyAlignment="1" applyProtection="1">
      <alignment horizontal="center" vertical="center"/>
    </xf>
    <xf numFmtId="0" fontId="5" fillId="7" borderId="101"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7" xfId="0" applyFont="1" applyFill="1" applyBorder="1" applyAlignment="1" applyProtection="1">
      <alignment horizontal="center" vertical="center"/>
    </xf>
    <xf numFmtId="0" fontId="5" fillId="7" borderId="83" xfId="0" applyFont="1" applyFill="1" applyBorder="1" applyAlignment="1" applyProtection="1">
      <alignment horizontal="center" vertical="center"/>
    </xf>
    <xf numFmtId="0" fontId="5" fillId="0" borderId="93" xfId="0" applyFont="1" applyBorder="1" applyAlignment="1" applyProtection="1">
      <alignment horizontal="right" vertical="center" wrapText="1"/>
      <protection locked="0"/>
    </xf>
    <xf numFmtId="0" fontId="5" fillId="0" borderId="90" xfId="0" applyFont="1" applyBorder="1" applyAlignment="1" applyProtection="1">
      <alignment horizontal="right" vertical="center" wrapText="1"/>
      <protection locked="0"/>
    </xf>
    <xf numFmtId="0" fontId="5" fillId="0" borderId="91" xfId="0" applyFont="1" applyBorder="1" applyAlignment="1" applyProtection="1">
      <alignment horizontal="right" vertical="center" wrapText="1"/>
      <protection locked="0"/>
    </xf>
    <xf numFmtId="0" fontId="5" fillId="0" borderId="12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39" xfId="0" applyFont="1" applyFill="1" applyBorder="1" applyAlignment="1" applyProtection="1">
      <alignment horizontal="center" vertical="center"/>
    </xf>
    <xf numFmtId="0" fontId="5" fillId="7" borderId="20" xfId="0" applyFont="1" applyFill="1" applyBorder="1" applyAlignment="1" applyProtection="1">
      <alignment horizontal="center" vertical="center"/>
    </xf>
    <xf numFmtId="0" fontId="5" fillId="0" borderId="12" xfId="0" applyFont="1" applyBorder="1" applyAlignment="1" applyProtection="1">
      <alignment horizontal="left" vertical="center" wrapText="1"/>
    </xf>
    <xf numFmtId="0" fontId="5" fillId="0" borderId="12" xfId="0" applyFont="1" applyBorder="1" applyAlignment="1" applyProtection="1">
      <alignment horizontal="left" vertical="center"/>
    </xf>
    <xf numFmtId="0" fontId="5" fillId="7" borderId="26"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38"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84" xfId="0" applyFont="1" applyFill="1" applyBorder="1" applyAlignment="1" applyProtection="1">
      <alignment horizontal="center" vertical="center" wrapText="1"/>
    </xf>
    <xf numFmtId="0" fontId="5" fillId="7" borderId="36" xfId="0" applyFont="1" applyFill="1" applyBorder="1" applyAlignment="1" applyProtection="1">
      <alignment horizontal="center" vertical="center" wrapText="1"/>
    </xf>
    <xf numFmtId="0" fontId="5" fillId="11" borderId="102" xfId="0" applyFont="1" applyFill="1" applyBorder="1" applyAlignment="1" applyProtection="1">
      <alignment horizontal="center" vertical="center" wrapText="1"/>
    </xf>
    <xf numFmtId="0" fontId="5" fillId="11" borderId="103" xfId="0" applyFont="1" applyFill="1" applyBorder="1" applyAlignment="1" applyProtection="1">
      <alignment horizontal="center" vertical="center" wrapText="1"/>
    </xf>
    <xf numFmtId="0" fontId="5" fillId="0" borderId="134"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11" xfId="0" applyNumberFormat="1" applyFont="1" applyFill="1" applyBorder="1" applyAlignment="1" applyProtection="1">
      <alignment horizontal="center" vertical="center" wrapText="1"/>
    </xf>
    <xf numFmtId="0" fontId="5" fillId="11" borderId="2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5" fillId="11" borderId="8" xfId="0" applyFont="1" applyFill="1" applyBorder="1" applyAlignment="1" applyProtection="1">
      <alignment horizontal="center" vertical="center" wrapText="1"/>
    </xf>
    <xf numFmtId="0" fontId="5" fillId="11" borderId="9" xfId="0" applyFont="1" applyFill="1" applyBorder="1" applyAlignment="1" applyProtection="1">
      <alignment horizontal="center" vertical="center" wrapText="1"/>
    </xf>
    <xf numFmtId="9" fontId="5" fillId="11" borderId="102" xfId="1" applyNumberFormat="1" applyFont="1" applyFill="1" applyBorder="1" applyAlignment="1" applyProtection="1">
      <alignment horizontal="center" vertical="center"/>
    </xf>
    <xf numFmtId="9" fontId="5" fillId="11" borderId="103" xfId="1" applyNumberFormat="1" applyFont="1" applyFill="1" applyBorder="1" applyAlignment="1" applyProtection="1">
      <alignment horizontal="center" vertical="center"/>
    </xf>
    <xf numFmtId="9" fontId="5" fillId="11" borderId="104" xfId="1" applyNumberFormat="1" applyFont="1" applyFill="1" applyBorder="1" applyAlignment="1" applyProtection="1">
      <alignment horizontal="center" vertical="center"/>
    </xf>
    <xf numFmtId="0" fontId="7" fillId="0" borderId="7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4" fillId="0" borderId="76"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2" xfId="0" applyFont="1" applyBorder="1" applyAlignment="1" applyProtection="1">
      <alignment vertical="center" wrapText="1"/>
    </xf>
    <xf numFmtId="0" fontId="4" fillId="0" borderId="6" xfId="0" applyFont="1" applyBorder="1" applyAlignment="1" applyProtection="1">
      <alignment vertical="center" wrapText="1"/>
    </xf>
    <xf numFmtId="0" fontId="5" fillId="0" borderId="112" xfId="0" applyFont="1" applyBorder="1" applyAlignment="1" applyProtection="1">
      <alignment horizontal="center" vertical="center" wrapText="1"/>
      <protection locked="0"/>
    </xf>
    <xf numFmtId="0" fontId="5" fillId="0" borderId="105" xfId="0" applyFont="1" applyBorder="1" applyAlignment="1" applyProtection="1">
      <alignment horizontal="center" vertical="center" wrapText="1"/>
      <protection locked="0"/>
    </xf>
    <xf numFmtId="0" fontId="5" fillId="0" borderId="10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4" fillId="0" borderId="77" xfId="0" applyFont="1" applyBorder="1" applyAlignment="1" applyProtection="1">
      <alignment horizontal="center" vertical="center"/>
    </xf>
    <xf numFmtId="0" fontId="5" fillId="0" borderId="113" xfId="0" applyFont="1" applyBorder="1" applyAlignment="1" applyProtection="1">
      <alignment horizontal="center" vertical="center" wrapText="1"/>
      <protection locked="0"/>
    </xf>
    <xf numFmtId="0" fontId="5" fillId="0" borderId="135"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19" fillId="12" borderId="95" xfId="0" applyFont="1" applyFill="1" applyBorder="1" applyAlignment="1">
      <alignment horizontal="center" vertical="center"/>
    </xf>
    <xf numFmtId="0" fontId="19" fillId="12" borderId="107" xfId="0" applyFont="1" applyFill="1" applyBorder="1" applyAlignment="1">
      <alignment horizontal="center" vertical="center"/>
    </xf>
    <xf numFmtId="0" fontId="26" fillId="12" borderId="28" xfId="0" applyFont="1" applyFill="1" applyBorder="1" applyAlignment="1">
      <alignment horizontal="center" vertical="center" wrapText="1"/>
    </xf>
    <xf numFmtId="0" fontId="26" fillId="12"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xf>
    <xf numFmtId="181" fontId="0" fillId="0" borderId="69" xfId="0" applyNumberFormat="1" applyFont="1" applyBorder="1" applyAlignment="1">
      <alignment horizontal="center" vertical="center"/>
    </xf>
    <xf numFmtId="181" fontId="0" fillId="0" borderId="57" xfId="0" applyNumberFormat="1" applyFont="1" applyBorder="1" applyAlignment="1">
      <alignment horizontal="center" vertical="center"/>
    </xf>
    <xf numFmtId="181" fontId="0" fillId="0" borderId="59" xfId="0" applyNumberFormat="1" applyFont="1" applyBorder="1" applyAlignment="1">
      <alignment horizontal="center" vertical="center"/>
    </xf>
    <xf numFmtId="0" fontId="5" fillId="0" borderId="133" xfId="0" applyFont="1" applyBorder="1" applyAlignment="1" applyProtection="1">
      <alignment horizontal="center" vertical="center" wrapText="1"/>
    </xf>
    <xf numFmtId="0" fontId="5" fillId="0" borderId="88"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4" fillId="0" borderId="95" xfId="0" applyFont="1" applyBorder="1" applyAlignment="1" applyProtection="1">
      <alignment horizontal="left" vertical="center" wrapText="1"/>
    </xf>
    <xf numFmtId="0" fontId="4" fillId="0" borderId="92" xfId="0" applyFont="1" applyBorder="1" applyAlignment="1" applyProtection="1">
      <alignment horizontal="left" vertical="center" wrapText="1"/>
    </xf>
    <xf numFmtId="0" fontId="4" fillId="0" borderId="99" xfId="0" applyFont="1" applyBorder="1" applyAlignment="1" applyProtection="1">
      <alignment horizontal="left" vertical="center" wrapText="1"/>
    </xf>
    <xf numFmtId="0" fontId="29" fillId="7" borderId="47" xfId="0" applyFont="1" applyFill="1" applyBorder="1" applyAlignment="1" applyProtection="1">
      <alignment horizontal="center" vertical="center"/>
    </xf>
    <xf numFmtId="0" fontId="29" fillId="7" borderId="69" xfId="0" applyFont="1" applyFill="1" applyBorder="1" applyAlignment="1" applyProtection="1">
      <alignment horizontal="center" vertical="center"/>
    </xf>
    <xf numFmtId="0" fontId="29" fillId="7" borderId="73" xfId="0" applyFont="1" applyFill="1" applyBorder="1" applyAlignment="1" applyProtection="1">
      <alignment horizontal="center" vertical="center"/>
    </xf>
    <xf numFmtId="0" fontId="29" fillId="7" borderId="57" xfId="0" applyFont="1" applyFill="1" applyBorder="1" applyAlignment="1" applyProtection="1">
      <alignment horizontal="center" vertical="center"/>
    </xf>
    <xf numFmtId="0" fontId="29" fillId="7" borderId="56" xfId="0" applyFont="1" applyFill="1" applyBorder="1" applyAlignment="1" applyProtection="1">
      <alignment horizontal="center" vertical="center"/>
    </xf>
    <xf numFmtId="0" fontId="29" fillId="7" borderId="59" xfId="0" applyFont="1" applyFill="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136"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4" fillId="0" borderId="79" xfId="0" applyFont="1" applyBorder="1" applyAlignment="1" applyProtection="1">
      <alignment horizontal="left" vertical="center" wrapText="1"/>
    </xf>
    <xf numFmtId="0" fontId="5" fillId="7" borderId="69" xfId="0" applyFont="1" applyFill="1" applyBorder="1" applyAlignment="1" applyProtection="1">
      <alignment horizontal="center" vertical="center"/>
    </xf>
    <xf numFmtId="0" fontId="5" fillId="7" borderId="57" xfId="0" applyFont="1" applyFill="1" applyBorder="1" applyAlignment="1" applyProtection="1">
      <alignment horizontal="center" vertical="center"/>
    </xf>
    <xf numFmtId="0" fontId="5" fillId="7" borderId="51"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4" fillId="0" borderId="99" xfId="0" applyFont="1" applyBorder="1" applyAlignment="1" applyProtection="1">
      <alignment horizontal="center" vertical="center" wrapText="1"/>
    </xf>
    <xf numFmtId="0" fontId="7" fillId="0" borderId="98" xfId="0" applyFont="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19" fillId="7" borderId="34" xfId="0" applyFont="1" applyFill="1" applyBorder="1" applyAlignment="1">
      <alignment horizontal="center" vertical="center"/>
    </xf>
    <xf numFmtId="0" fontId="19" fillId="7" borderId="108" xfId="0" applyFont="1" applyFill="1" applyBorder="1" applyAlignment="1">
      <alignment horizontal="center" vertical="center"/>
    </xf>
    <xf numFmtId="0" fontId="19" fillId="7" borderId="109" xfId="0" applyFont="1" applyFill="1" applyBorder="1" applyAlignment="1">
      <alignment horizontal="center" vertical="center"/>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56" fillId="5" borderId="40" xfId="0" applyFont="1" applyFill="1" applyBorder="1" applyAlignment="1" applyProtection="1">
      <alignment horizontal="left" vertical="center"/>
    </xf>
    <xf numFmtId="0" fontId="56" fillId="5" borderId="12" xfId="0" applyFont="1" applyFill="1" applyBorder="1" applyAlignment="1" applyProtection="1">
      <alignment horizontal="left" vertical="center"/>
    </xf>
    <xf numFmtId="0" fontId="56" fillId="5" borderId="45" xfId="0" applyFont="1" applyFill="1" applyBorder="1" applyAlignment="1" applyProtection="1">
      <alignment horizontal="left" vertical="center"/>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4" fillId="0" borderId="38"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7" borderId="39" xfId="0" applyFont="1" applyFill="1" applyBorder="1" applyAlignment="1">
      <alignment horizontal="center" vertical="center"/>
    </xf>
    <xf numFmtId="0" fontId="5" fillId="7" borderId="20" xfId="0" applyFont="1" applyFill="1" applyBorder="1" applyAlignment="1">
      <alignment horizontal="center" vertical="center"/>
    </xf>
    <xf numFmtId="0" fontId="4" fillId="7" borderId="96" xfId="0" applyFont="1" applyFill="1" applyBorder="1" applyAlignment="1" applyProtection="1">
      <alignment horizontal="center" vertical="center"/>
    </xf>
    <xf numFmtId="0" fontId="4" fillId="7" borderId="4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92" xfId="0" applyFont="1" applyFill="1" applyBorder="1" applyAlignment="1" applyProtection="1">
      <alignment horizontal="center" vertical="center"/>
    </xf>
    <xf numFmtId="0" fontId="5" fillId="7" borderId="73" xfId="0" applyFont="1" applyFill="1" applyBorder="1" applyAlignment="1" applyProtection="1">
      <alignment horizontal="center" vertical="center" wrapText="1"/>
    </xf>
    <xf numFmtId="0" fontId="5" fillId="7" borderId="57" xfId="0" applyFont="1" applyFill="1" applyBorder="1" applyAlignment="1" applyProtection="1">
      <alignment horizontal="center" vertical="center" wrapText="1"/>
    </xf>
    <xf numFmtId="0" fontId="4" fillId="0" borderId="110"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59"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10" xfId="0" applyFont="1" applyBorder="1" applyAlignment="1" applyProtection="1">
      <alignment horizontal="left" vertical="center" wrapText="1"/>
    </xf>
    <xf numFmtId="0" fontId="4" fillId="0" borderId="111" xfId="0" applyFont="1" applyBorder="1" applyAlignment="1" applyProtection="1">
      <alignment horizontal="left" vertical="center" wrapText="1"/>
    </xf>
    <xf numFmtId="0" fontId="4" fillId="0" borderId="147" xfId="0" applyFont="1" applyBorder="1" applyAlignment="1" applyProtection="1">
      <alignment horizontal="left" vertical="center" wrapText="1"/>
    </xf>
    <xf numFmtId="0" fontId="29" fillId="7" borderId="92" xfId="0" applyFont="1" applyFill="1" applyBorder="1" applyAlignment="1" applyProtection="1">
      <alignment horizontal="center" vertical="center"/>
    </xf>
    <xf numFmtId="0" fontId="29" fillId="7" borderId="80" xfId="0" applyFont="1" applyFill="1" applyBorder="1" applyAlignment="1" applyProtection="1">
      <alignment horizontal="center" vertical="center"/>
    </xf>
    <xf numFmtId="0" fontId="29" fillId="7" borderId="38" xfId="0" applyFont="1" applyFill="1" applyBorder="1" applyAlignment="1" applyProtection="1">
      <alignment horizontal="center" vertical="center"/>
    </xf>
    <xf numFmtId="0" fontId="29" fillId="7" borderId="25"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29" fillId="7" borderId="34" xfId="0" applyFont="1" applyFill="1" applyBorder="1" applyAlignment="1" applyProtection="1">
      <alignment horizontal="center" vertical="center"/>
    </xf>
    <xf numFmtId="0" fontId="29" fillId="7" borderId="48" xfId="0" applyFont="1" applyFill="1" applyBorder="1" applyAlignment="1" applyProtection="1">
      <alignment horizontal="center" vertical="center"/>
    </xf>
    <xf numFmtId="0" fontId="56" fillId="5" borderId="0" xfId="0" applyFont="1" applyFill="1" applyBorder="1" applyAlignment="1" applyProtection="1">
      <alignment horizontal="left" vertical="center" wrapText="1"/>
    </xf>
    <xf numFmtId="0" fontId="73" fillId="5" borderId="12" xfId="0" applyFont="1" applyFill="1" applyBorder="1" applyAlignment="1" applyProtection="1">
      <alignment horizontal="left" vertical="center" wrapText="1"/>
    </xf>
    <xf numFmtId="0" fontId="73" fillId="5" borderId="45" xfId="0" applyFont="1" applyFill="1" applyBorder="1" applyAlignment="1" applyProtection="1">
      <alignment horizontal="left" vertical="center" wrapText="1"/>
    </xf>
    <xf numFmtId="0" fontId="4" fillId="0" borderId="146" xfId="0" applyFont="1" applyBorder="1" applyAlignment="1" applyProtection="1">
      <alignment horizontal="left"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291807</xdr:colOff>
      <xdr:row>0</xdr:row>
      <xdr:rowOff>35169</xdr:rowOff>
    </xdr:from>
    <xdr:to>
      <xdr:col>5</xdr:col>
      <xdr:colOff>860180</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3294185" y="35169"/>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令和４年度評価加算変更協議時</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1765300</xdr:colOff>
      <xdr:row>0</xdr:row>
      <xdr:rowOff>88900</xdr:rowOff>
    </xdr:from>
    <xdr:to>
      <xdr:col>4</xdr:col>
      <xdr:colOff>1415932</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457700" y="88900"/>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3283324</xdr:colOff>
      <xdr:row>0</xdr:row>
      <xdr:rowOff>107576</xdr:rowOff>
    </xdr:from>
    <xdr:to>
      <xdr:col>2</xdr:col>
      <xdr:colOff>2654759</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630706" y="107576"/>
          <a:ext cx="2789229" cy="3461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239433</xdr:colOff>
      <xdr:row>0</xdr:row>
      <xdr:rowOff>35859</xdr:rowOff>
    </xdr:from>
    <xdr:to>
      <xdr:col>7</xdr:col>
      <xdr:colOff>1460816</xdr:colOff>
      <xdr:row>2</xdr:row>
      <xdr:rowOff>8964</xdr:rowOff>
    </xdr:to>
    <xdr:sp macro="" textlink="">
      <xdr:nvSpPr>
        <xdr:cNvPr id="3" name="正方形/長方形 2">
          <a:extLst>
            <a:ext uri="{FF2B5EF4-FFF2-40B4-BE49-F238E27FC236}">
              <a16:creationId xmlns:a16="http://schemas.microsoft.com/office/drawing/2014/main" id="{D8FA7319-E719-4D47-AF40-916796C0C492}"/>
            </a:ext>
          </a:extLst>
        </xdr:cNvPr>
        <xdr:cNvSpPr/>
      </xdr:nvSpPr>
      <xdr:spPr>
        <a:xfrm>
          <a:off x="5038165" y="35859"/>
          <a:ext cx="3089822" cy="528917"/>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5867400" y="139700"/>
          <a:ext cx="3407322" cy="6985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706054</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7848600" y="215900"/>
          <a:ext cx="3699422"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189230</xdr:colOff>
      <xdr:row>0</xdr:row>
      <xdr:rowOff>83821</xdr:rowOff>
    </xdr:from>
    <xdr:to>
      <xdr:col>5</xdr:col>
      <xdr:colOff>1091038</xdr:colOff>
      <xdr:row>1</xdr:row>
      <xdr:rowOff>106680</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535680" y="83821"/>
          <a:ext cx="3098936" cy="31241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1025786</xdr:colOff>
      <xdr:row>0</xdr:row>
      <xdr:rowOff>116541</xdr:rowOff>
    </xdr:from>
    <xdr:to>
      <xdr:col>6</xdr:col>
      <xdr:colOff>560665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5576047" y="116541"/>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1945341</xdr:colOff>
      <xdr:row>0</xdr:row>
      <xdr:rowOff>71718</xdr:rowOff>
    </xdr:from>
    <xdr:to>
      <xdr:col>6</xdr:col>
      <xdr:colOff>1193266</xdr:colOff>
      <xdr:row>2</xdr:row>
      <xdr:rowOff>197224</xdr:rowOff>
    </xdr:to>
    <xdr:sp macro="" textlink="">
      <xdr:nvSpPr>
        <xdr:cNvPr id="3" name="正方形/長方形 2">
          <a:extLst>
            <a:ext uri="{FF2B5EF4-FFF2-40B4-BE49-F238E27FC236}">
              <a16:creationId xmlns:a16="http://schemas.microsoft.com/office/drawing/2014/main" id="{DFF9FD49-AFB3-493F-9740-F970D126ECC1}"/>
            </a:ext>
          </a:extLst>
        </xdr:cNvPr>
        <xdr:cNvSpPr/>
      </xdr:nvSpPr>
      <xdr:spPr>
        <a:xfrm>
          <a:off x="8211670" y="71718"/>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5864860" y="139700"/>
          <a:ext cx="3412402" cy="70358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1362560</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212541" y="71718"/>
          <a:ext cx="2967318"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204470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299460" y="7620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300" b="1">
              <a:solidFill>
                <a:schemeClr val="lt1"/>
              </a:solidFill>
              <a:effectLst/>
              <a:latin typeface="+mn-lt"/>
              <a:ea typeface="+mn-ea"/>
              <a:cs typeface="+mn-cs"/>
            </a:rPr>
            <a:t>令和</a:t>
          </a:r>
          <a:r>
            <a:rPr kumimoji="1" lang="ja-JP" altLang="en-US" sz="1300" b="1">
              <a:solidFill>
                <a:schemeClr val="lt1"/>
              </a:solidFill>
              <a:effectLst/>
              <a:latin typeface="+mn-lt"/>
              <a:ea typeface="+mn-ea"/>
              <a:cs typeface="+mn-cs"/>
            </a:rPr>
            <a:t>４</a:t>
          </a:r>
          <a:r>
            <a:rPr kumimoji="1" lang="ja-JP" altLang="ja-JP" sz="1300" b="1">
              <a:solidFill>
                <a:schemeClr val="lt1"/>
              </a:solidFill>
              <a:effectLst/>
              <a:latin typeface="+mn-lt"/>
              <a:ea typeface="+mn-ea"/>
              <a:cs typeface="+mn-cs"/>
            </a:rPr>
            <a:t>年度評価加算</a:t>
          </a:r>
          <a:r>
            <a:rPr kumimoji="1" lang="ja-JP" altLang="en-US" sz="1300" b="1">
              <a:solidFill>
                <a:schemeClr val="lt1"/>
              </a:solidFill>
              <a:effectLst/>
              <a:latin typeface="+mn-lt"/>
              <a:ea typeface="+mn-ea"/>
              <a:cs typeface="+mn-cs"/>
            </a:rPr>
            <a:t>変更</a:t>
          </a:r>
          <a:r>
            <a:rPr kumimoji="1" lang="ja-JP" altLang="ja-JP" sz="1300" b="1">
              <a:solidFill>
                <a:schemeClr val="lt1"/>
              </a:solidFill>
              <a:effectLst/>
              <a:latin typeface="+mn-lt"/>
              <a:ea typeface="+mn-ea"/>
              <a:cs typeface="+mn-cs"/>
            </a:rPr>
            <a:t>協議時</a:t>
          </a:r>
          <a:endParaRPr lang="ja-JP" altLang="ja-JP" sz="13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1945341</xdr:colOff>
      <xdr:row>0</xdr:row>
      <xdr:rowOff>71718</xdr:rowOff>
    </xdr:from>
    <xdr:to>
      <xdr:col>4</xdr:col>
      <xdr:colOff>1193266</xdr:colOff>
      <xdr:row>2</xdr:row>
      <xdr:rowOff>197224</xdr:rowOff>
    </xdr:to>
    <xdr:sp macro="" textlink="">
      <xdr:nvSpPr>
        <xdr:cNvPr id="2" name="正方形/長方形 1">
          <a:extLst>
            <a:ext uri="{FF2B5EF4-FFF2-40B4-BE49-F238E27FC236}">
              <a16:creationId xmlns:a16="http://schemas.microsoft.com/office/drawing/2014/main" id="{DFF9FD49-AFB3-493F-9740-F970D126ECC1}"/>
            </a:ext>
          </a:extLst>
        </xdr:cNvPr>
        <xdr:cNvSpPr/>
      </xdr:nvSpPr>
      <xdr:spPr>
        <a:xfrm>
          <a:off x="8216601" y="71718"/>
          <a:ext cx="3134125" cy="49888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4490047</xdr:colOff>
      <xdr:row>0</xdr:row>
      <xdr:rowOff>152401</xdr:rowOff>
    </xdr:from>
    <xdr:to>
      <xdr:col>1</xdr:col>
      <xdr:colOff>7696733</xdr:colOff>
      <xdr:row>3</xdr:row>
      <xdr:rowOff>44825</xdr:rowOff>
    </xdr:to>
    <xdr:sp macro="" textlink="">
      <xdr:nvSpPr>
        <xdr:cNvPr id="2" name="正方形/長方形 1">
          <a:extLst>
            <a:ext uri="{FF2B5EF4-FFF2-40B4-BE49-F238E27FC236}">
              <a16:creationId xmlns:a16="http://schemas.microsoft.com/office/drawing/2014/main" id="{C6FBF991-A0AD-4C64-9875-8383531B8E20}"/>
            </a:ext>
          </a:extLst>
        </xdr:cNvPr>
        <xdr:cNvSpPr/>
      </xdr:nvSpPr>
      <xdr:spPr>
        <a:xfrm>
          <a:off x="4876799" y="152401"/>
          <a:ext cx="3209363"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356870</xdr:colOff>
      <xdr:row>0</xdr:row>
      <xdr:rowOff>54610</xdr:rowOff>
    </xdr:from>
    <xdr:to>
      <xdr:col>3</xdr:col>
      <xdr:colOff>2877047</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589020" y="6096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200" b="1">
              <a:solidFill>
                <a:schemeClr val="lt1"/>
              </a:solidFill>
              <a:effectLst/>
              <a:latin typeface="+mn-lt"/>
              <a:ea typeface="+mn-ea"/>
              <a:cs typeface="+mn-cs"/>
            </a:rPr>
            <a:t>令和</a:t>
          </a:r>
          <a:r>
            <a:rPr kumimoji="1" lang="ja-JP" altLang="en-US" sz="1200" b="1">
              <a:solidFill>
                <a:schemeClr val="lt1"/>
              </a:solidFill>
              <a:effectLst/>
              <a:latin typeface="+mn-lt"/>
              <a:ea typeface="+mn-ea"/>
              <a:cs typeface="+mn-cs"/>
            </a:rPr>
            <a:t>４</a:t>
          </a:r>
          <a:r>
            <a:rPr kumimoji="1" lang="ja-JP" altLang="ja-JP" sz="1200" b="1">
              <a:solidFill>
                <a:schemeClr val="lt1"/>
              </a:solidFill>
              <a:effectLst/>
              <a:latin typeface="+mn-lt"/>
              <a:ea typeface="+mn-ea"/>
              <a:cs typeface="+mn-cs"/>
            </a:rPr>
            <a:t>年度評価加算</a:t>
          </a:r>
          <a:r>
            <a:rPr kumimoji="1" lang="ja-JP" altLang="en-US" sz="1200" b="1">
              <a:solidFill>
                <a:schemeClr val="lt1"/>
              </a:solidFill>
              <a:effectLst/>
              <a:latin typeface="+mn-lt"/>
              <a:ea typeface="+mn-ea"/>
              <a:cs typeface="+mn-cs"/>
            </a:rPr>
            <a:t>変更</a:t>
          </a:r>
          <a:r>
            <a:rPr kumimoji="1" lang="ja-JP" altLang="ja-JP" sz="1200" b="1">
              <a:solidFill>
                <a:schemeClr val="lt1"/>
              </a:solidFill>
              <a:effectLst/>
              <a:latin typeface="+mn-lt"/>
              <a:ea typeface="+mn-ea"/>
              <a:cs typeface="+mn-cs"/>
            </a:rPr>
            <a:t>協議時</a:t>
          </a:r>
          <a:endParaRPr lang="ja-JP" altLang="ja-JP" sz="12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511826" y="79513"/>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200" b="1">
              <a:solidFill>
                <a:schemeClr val="lt1"/>
              </a:solidFill>
              <a:effectLst/>
              <a:latin typeface="+mn-lt"/>
              <a:ea typeface="+mn-ea"/>
              <a:cs typeface="+mn-cs"/>
            </a:rPr>
            <a:t>令和</a:t>
          </a:r>
          <a:r>
            <a:rPr kumimoji="1" lang="ja-JP" altLang="en-US" sz="1200" b="1">
              <a:solidFill>
                <a:schemeClr val="lt1"/>
              </a:solidFill>
              <a:effectLst/>
              <a:latin typeface="+mn-lt"/>
              <a:ea typeface="+mn-ea"/>
              <a:cs typeface="+mn-cs"/>
            </a:rPr>
            <a:t>４</a:t>
          </a:r>
          <a:r>
            <a:rPr kumimoji="1" lang="ja-JP" altLang="ja-JP" sz="1200" b="1">
              <a:solidFill>
                <a:schemeClr val="lt1"/>
              </a:solidFill>
              <a:effectLst/>
              <a:latin typeface="+mn-lt"/>
              <a:ea typeface="+mn-ea"/>
              <a:cs typeface="+mn-cs"/>
            </a:rPr>
            <a:t>年度評価加算</a:t>
          </a:r>
          <a:r>
            <a:rPr kumimoji="1" lang="ja-JP" altLang="en-US" sz="1200" b="1">
              <a:solidFill>
                <a:schemeClr val="lt1"/>
              </a:solidFill>
              <a:effectLst/>
              <a:latin typeface="+mn-lt"/>
              <a:ea typeface="+mn-ea"/>
              <a:cs typeface="+mn-cs"/>
            </a:rPr>
            <a:t>変更</a:t>
          </a:r>
          <a:r>
            <a:rPr kumimoji="1" lang="ja-JP" altLang="ja-JP" sz="1200" b="1">
              <a:solidFill>
                <a:schemeClr val="lt1"/>
              </a:solidFill>
              <a:effectLst/>
              <a:latin typeface="+mn-lt"/>
              <a:ea typeface="+mn-ea"/>
              <a:cs typeface="+mn-cs"/>
            </a:rPr>
            <a:t>協議時</a:t>
          </a:r>
          <a:endParaRPr lang="ja-JP" altLang="ja-JP" sz="12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318052</xdr:colOff>
      <xdr:row>0</xdr:row>
      <xdr:rowOff>85146</xdr:rowOff>
    </xdr:from>
    <xdr:to>
      <xdr:col>8</xdr:col>
      <xdr:colOff>654225</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896139" y="92766"/>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336660</xdr:colOff>
      <xdr:row>0</xdr:row>
      <xdr:rowOff>86139</xdr:rowOff>
    </xdr:from>
    <xdr:to>
      <xdr:col>8</xdr:col>
      <xdr:colOff>666394</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916017" y="86139"/>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296904</xdr:colOff>
      <xdr:row>0</xdr:row>
      <xdr:rowOff>79513</xdr:rowOff>
    </xdr:from>
    <xdr:to>
      <xdr:col>8</xdr:col>
      <xdr:colOff>626638</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876261" y="79513"/>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tabSelected="1" view="pageBreakPreview" topLeftCell="B1" zoomScale="70" zoomScaleNormal="100" zoomScaleSheetLayoutView="70" workbookViewId="0">
      <selection activeCell="L5" sqref="L5"/>
    </sheetView>
  </sheetViews>
  <sheetFormatPr defaultColWidth="8.875" defaultRowHeight="13.5" x14ac:dyDescent="0.15"/>
  <cols>
    <col min="1" max="1" width="0" style="39" hidden="1" customWidth="1"/>
    <col min="2" max="2" width="5.375" style="39" customWidth="1"/>
    <col min="3" max="3" width="11.125" style="39" customWidth="1"/>
    <col min="4" max="4" width="3.125" style="39" customWidth="1"/>
    <col min="5" max="5" width="14.5" style="39" customWidth="1"/>
    <col min="6" max="6" width="77" style="39" customWidth="1"/>
    <col min="7" max="7" width="18.875" style="39" customWidth="1"/>
    <col min="8" max="8" width="16.5" style="40" bestFit="1" customWidth="1"/>
    <col min="9" max="16384" width="8.875" style="39"/>
  </cols>
  <sheetData>
    <row r="1" spans="1:10" ht="13.9" customHeight="1" thickBot="1" x14ac:dyDescent="0.2">
      <c r="A1" s="77"/>
      <c r="B1" s="437" t="s">
        <v>538</v>
      </c>
      <c r="C1" s="438"/>
      <c r="D1" s="438"/>
      <c r="E1" s="439"/>
      <c r="F1" s="77"/>
      <c r="G1" s="77"/>
      <c r="H1" s="281"/>
      <c r="I1" s="77"/>
      <c r="J1" s="77"/>
    </row>
    <row r="2" spans="1:10" ht="34.15" customHeight="1" thickBot="1" x14ac:dyDescent="0.2">
      <c r="A2" s="77"/>
      <c r="B2" s="440"/>
      <c r="C2" s="441"/>
      <c r="D2" s="441"/>
      <c r="E2" s="442"/>
      <c r="F2" s="48"/>
      <c r="G2" s="205" t="s">
        <v>142</v>
      </c>
      <c r="H2" s="281"/>
      <c r="I2" s="77"/>
      <c r="J2" s="77"/>
    </row>
    <row r="3" spans="1:10" ht="14.45" customHeight="1" thickTop="1" thickBot="1" x14ac:dyDescent="0.2">
      <c r="A3" s="77"/>
      <c r="B3" s="443"/>
      <c r="C3" s="444"/>
      <c r="D3" s="444"/>
      <c r="E3" s="445"/>
      <c r="F3" s="48"/>
      <c r="G3" s="423" t="str">
        <f>IF('2-2'!Q13&lt;70, IF('2-2'!Q12="１．特別区・市・西多摩", "①", IF('2-2'!Q12="２．島しょ地域","③","エラー")), IF('2-2'!Q12="１．特別区・市・西多摩", "②", IF('2-2'!Q12="２．島しょ地域", "④", "エラー")))</f>
        <v>エラー</v>
      </c>
      <c r="H3" s="281"/>
      <c r="I3" s="77"/>
      <c r="J3" s="77"/>
    </row>
    <row r="4" spans="1:10" ht="33" customHeight="1" thickBot="1" x14ac:dyDescent="0.2">
      <c r="A4" s="77"/>
      <c r="B4" s="434" t="s">
        <v>539</v>
      </c>
      <c r="C4" s="434"/>
      <c r="D4" s="434"/>
      <c r="E4" s="434"/>
      <c r="F4" s="434"/>
      <c r="G4" s="424"/>
      <c r="H4" s="281"/>
      <c r="I4" s="77"/>
      <c r="J4" s="77"/>
    </row>
    <row r="5" spans="1:10" ht="14.25" x14ac:dyDescent="0.15">
      <c r="A5" s="77"/>
      <c r="B5" s="49"/>
      <c r="C5" s="49"/>
      <c r="D5" s="49"/>
      <c r="E5" s="49"/>
      <c r="F5" s="49"/>
      <c r="G5" s="77"/>
      <c r="H5" s="281"/>
      <c r="I5" s="77"/>
      <c r="J5" s="77"/>
    </row>
    <row r="6" spans="1:10" ht="15" thickBot="1" x14ac:dyDescent="0.2">
      <c r="A6" s="77"/>
      <c r="B6" s="50" t="s">
        <v>47</v>
      </c>
      <c r="C6" s="50"/>
      <c r="D6" s="50"/>
      <c r="E6" s="50"/>
      <c r="F6" s="50"/>
      <c r="G6" s="77"/>
      <c r="H6" s="281"/>
      <c r="I6" s="77"/>
      <c r="J6" s="77"/>
    </row>
    <row r="7" spans="1:10" ht="30" customHeight="1" x14ac:dyDescent="0.15">
      <c r="A7" s="77"/>
      <c r="B7" s="435" t="s">
        <v>100</v>
      </c>
      <c r="C7" s="480" t="s">
        <v>11</v>
      </c>
      <c r="D7" s="481"/>
      <c r="E7" s="482"/>
      <c r="F7" s="480" t="s">
        <v>14</v>
      </c>
      <c r="G7" s="421" t="s">
        <v>106</v>
      </c>
      <c r="H7" s="477" t="s">
        <v>141</v>
      </c>
      <c r="I7" s="77"/>
      <c r="J7" s="77"/>
    </row>
    <row r="8" spans="1:10" ht="45.6" customHeight="1" thickBot="1" x14ac:dyDescent="0.2">
      <c r="A8" s="77"/>
      <c r="B8" s="436"/>
      <c r="C8" s="483"/>
      <c r="D8" s="484"/>
      <c r="E8" s="485"/>
      <c r="F8" s="483"/>
      <c r="G8" s="422"/>
      <c r="H8" s="478"/>
      <c r="I8" s="77"/>
      <c r="J8" s="77"/>
    </row>
    <row r="9" spans="1:10" ht="64.900000000000006" customHeight="1" thickTop="1" x14ac:dyDescent="0.15">
      <c r="A9" s="77"/>
      <c r="B9" s="324" t="s">
        <v>107</v>
      </c>
      <c r="C9" s="479" t="s">
        <v>12</v>
      </c>
      <c r="D9" s="453" t="s">
        <v>108</v>
      </c>
      <c r="E9" s="454"/>
      <c r="F9" s="52" t="s">
        <v>472</v>
      </c>
      <c r="G9" s="336" t="b">
        <f>IF($G$3="①",2,IF($G$3="②",2,IF($G$3="③",2,IF($G$3="④",2))))</f>
        <v>0</v>
      </c>
      <c r="H9" s="337">
        <f>'3-1'!K16</f>
        <v>0</v>
      </c>
      <c r="I9" s="77"/>
      <c r="J9" s="77"/>
    </row>
    <row r="10" spans="1:10" ht="58.9" customHeight="1" x14ac:dyDescent="0.15">
      <c r="A10" s="77"/>
      <c r="B10" s="323" t="s">
        <v>109</v>
      </c>
      <c r="C10" s="426"/>
      <c r="D10" s="429" t="s">
        <v>110</v>
      </c>
      <c r="E10" s="430"/>
      <c r="F10" s="53" t="s">
        <v>473</v>
      </c>
      <c r="G10" s="336" t="b">
        <f>IF($G$3="①",5,IF($G$3="②",5,IF($G$3="③",5,IF($G$3="④",5))))</f>
        <v>0</v>
      </c>
      <c r="H10" s="338">
        <f>'3-2'!W24</f>
        <v>0</v>
      </c>
      <c r="I10" s="77"/>
      <c r="J10" s="77"/>
    </row>
    <row r="11" spans="1:10" ht="55.9" customHeight="1" x14ac:dyDescent="0.15">
      <c r="A11" s="77"/>
      <c r="B11" s="323" t="s">
        <v>111</v>
      </c>
      <c r="C11" s="426"/>
      <c r="D11" s="453" t="s">
        <v>85</v>
      </c>
      <c r="E11" s="454"/>
      <c r="F11" s="53" t="s">
        <v>474</v>
      </c>
      <c r="G11" s="336" t="b">
        <f>IF($G$3="①",5,IF($G$3="②",5,IF($G$3="③",5,IF($G$3="④",5))))</f>
        <v>0</v>
      </c>
      <c r="H11" s="338" t="e">
        <f>'3-3'!X16</f>
        <v>#DIV/0!</v>
      </c>
      <c r="I11" s="77"/>
      <c r="J11" s="77"/>
    </row>
    <row r="12" spans="1:10" ht="60" customHeight="1" x14ac:dyDescent="0.15">
      <c r="A12" s="77"/>
      <c r="B12" s="323" t="s">
        <v>112</v>
      </c>
      <c r="C12" s="426"/>
      <c r="D12" s="453" t="s">
        <v>16</v>
      </c>
      <c r="E12" s="454"/>
      <c r="F12" s="54" t="s">
        <v>471</v>
      </c>
      <c r="G12" s="336" t="b">
        <f>IF($G$3="①",3,IF($G$3="②",3,IF($G$3="③",3,IF($G$3="④",3))))</f>
        <v>0</v>
      </c>
      <c r="H12" s="338">
        <f>'3-4'!X15</f>
        <v>0</v>
      </c>
      <c r="I12" s="77"/>
      <c r="J12" s="77"/>
    </row>
    <row r="13" spans="1:10" ht="64.900000000000006" customHeight="1" x14ac:dyDescent="0.15">
      <c r="A13" s="77"/>
      <c r="B13" s="323" t="s">
        <v>113</v>
      </c>
      <c r="C13" s="426"/>
      <c r="D13" s="429" t="s">
        <v>148</v>
      </c>
      <c r="E13" s="430"/>
      <c r="F13" s="53" t="s">
        <v>475</v>
      </c>
      <c r="G13" s="336" t="b">
        <f>IF($G$3="①",2,IF($G$3="②",2,IF($G$3="③",2,IF($G$3="④",2))))</f>
        <v>0</v>
      </c>
      <c r="H13" s="338">
        <f>'3-5'!X14</f>
        <v>0</v>
      </c>
      <c r="I13" s="77"/>
      <c r="J13" s="77"/>
    </row>
    <row r="14" spans="1:10" ht="64.900000000000006" customHeight="1" x14ac:dyDescent="0.15">
      <c r="A14" s="77"/>
      <c r="B14" s="323" t="s">
        <v>114</v>
      </c>
      <c r="C14" s="426"/>
      <c r="D14" s="433" t="s">
        <v>295</v>
      </c>
      <c r="E14" s="433"/>
      <c r="F14" s="53" t="s">
        <v>450</v>
      </c>
      <c r="G14" s="336" t="b">
        <f>IF($G$3="①",4,IF($G$3="②",4,IF($G$3="③",4,IF($G$3="④",4))))</f>
        <v>0</v>
      </c>
      <c r="H14" s="338">
        <f>'3-6'!K13</f>
        <v>0</v>
      </c>
      <c r="I14" s="77"/>
      <c r="J14" s="77"/>
    </row>
    <row r="15" spans="1:10" ht="55.9" customHeight="1" x14ac:dyDescent="0.15">
      <c r="A15" s="77"/>
      <c r="B15" s="323" t="s">
        <v>115</v>
      </c>
      <c r="C15" s="426"/>
      <c r="D15" s="433" t="s">
        <v>296</v>
      </c>
      <c r="E15" s="433"/>
      <c r="F15" s="53" t="s">
        <v>451</v>
      </c>
      <c r="G15" s="336" t="b">
        <f>IF($G$3="①",3,IF($G$3="②",3,IF($G$3="③",3,IF($G$3="④",3))))</f>
        <v>0</v>
      </c>
      <c r="H15" s="338">
        <f>'3-7'!X13</f>
        <v>0</v>
      </c>
      <c r="I15" s="77"/>
      <c r="J15" s="77"/>
    </row>
    <row r="16" spans="1:10" ht="55.9" customHeight="1" x14ac:dyDescent="0.15">
      <c r="A16" s="77"/>
      <c r="B16" s="323" t="s">
        <v>116</v>
      </c>
      <c r="C16" s="426"/>
      <c r="D16" s="429" t="s">
        <v>297</v>
      </c>
      <c r="E16" s="430"/>
      <c r="F16" s="56" t="s">
        <v>452</v>
      </c>
      <c r="G16" s="336" t="b">
        <f>IF($G$3="①",4,IF($G$3="②",4,IF($G$3="③",4,IF($G$3="④",4))))</f>
        <v>0</v>
      </c>
      <c r="H16" s="338">
        <f>'3-8'!K13</f>
        <v>0</v>
      </c>
      <c r="I16" s="77"/>
      <c r="J16" s="77"/>
    </row>
    <row r="17" spans="1:10" ht="57" customHeight="1" x14ac:dyDescent="0.15">
      <c r="A17" s="77"/>
      <c r="B17" s="323" t="s">
        <v>117</v>
      </c>
      <c r="C17" s="426"/>
      <c r="D17" s="431" t="s">
        <v>291</v>
      </c>
      <c r="E17" s="432"/>
      <c r="F17" s="53" t="s">
        <v>476</v>
      </c>
      <c r="G17" s="336" t="b">
        <f>IF($G$3="①",0,IF($G$3="②",0,IF($G$3="③",10,IF($G$3="④",10))))</f>
        <v>0</v>
      </c>
      <c r="H17" s="338">
        <f>'3-9'!X14</f>
        <v>0</v>
      </c>
      <c r="I17" s="77"/>
      <c r="J17" s="77"/>
    </row>
    <row r="18" spans="1:10" ht="54.6" customHeight="1" thickBot="1" x14ac:dyDescent="0.2">
      <c r="A18" s="77"/>
      <c r="B18" s="323" t="s">
        <v>118</v>
      </c>
      <c r="C18" s="426"/>
      <c r="D18" s="431"/>
      <c r="E18" s="432"/>
      <c r="F18" s="54" t="s">
        <v>453</v>
      </c>
      <c r="G18" s="339" t="b">
        <f>IF($G$3="①",0,IF($G$3="②",0,IF($G$3="③",8,IF($G$3="④",8))))</f>
        <v>0</v>
      </c>
      <c r="H18" s="340">
        <f>'3-10'!X14</f>
        <v>0</v>
      </c>
      <c r="I18" s="77"/>
      <c r="J18" s="77"/>
    </row>
    <row r="19" spans="1:10" ht="52.9" customHeight="1" x14ac:dyDescent="0.15">
      <c r="A19" s="77"/>
      <c r="B19" s="180" t="s">
        <v>119</v>
      </c>
      <c r="C19" s="425" t="s">
        <v>61</v>
      </c>
      <c r="D19" s="461" t="s">
        <v>120</v>
      </c>
      <c r="E19" s="462"/>
      <c r="F19" s="55" t="s">
        <v>477</v>
      </c>
      <c r="G19" s="341" t="b">
        <f>IF($G$3="①",5,IF($G$3="②",5,IF($G$3="③",5,IF($G$3="④",5))))</f>
        <v>0</v>
      </c>
      <c r="H19" s="342">
        <f>'3-11'!X15</f>
        <v>0</v>
      </c>
      <c r="I19" s="77"/>
      <c r="J19" s="77"/>
    </row>
    <row r="20" spans="1:10" ht="64.900000000000006" customHeight="1" x14ac:dyDescent="0.15">
      <c r="A20" s="77"/>
      <c r="B20" s="323" t="s">
        <v>121</v>
      </c>
      <c r="C20" s="426"/>
      <c r="D20" s="433" t="s">
        <v>15</v>
      </c>
      <c r="E20" s="433"/>
      <c r="F20" s="53" t="s">
        <v>478</v>
      </c>
      <c r="G20" s="336" t="b">
        <f>IF($G$3="①",5,IF($G$3="②",5,IF($G$3="③",5,IF($G$3="④",5))))</f>
        <v>0</v>
      </c>
      <c r="H20" s="338">
        <f>'3-12'!X13</f>
        <v>0</v>
      </c>
      <c r="I20" s="77"/>
      <c r="J20" s="77"/>
    </row>
    <row r="21" spans="1:10" ht="64.900000000000006" customHeight="1" x14ac:dyDescent="0.15">
      <c r="A21" s="77"/>
      <c r="B21" s="323" t="s">
        <v>122</v>
      </c>
      <c r="C21" s="426"/>
      <c r="D21" s="453" t="s">
        <v>123</v>
      </c>
      <c r="E21" s="454"/>
      <c r="F21" s="355" t="s">
        <v>479</v>
      </c>
      <c r="G21" s="336" t="b">
        <f>IF($G$3="①",3,IF($G$3="②",3,IF($G$3="③",3,IF($G$3="④",3))))</f>
        <v>0</v>
      </c>
      <c r="H21" s="338">
        <f>'3-13'!X15</f>
        <v>0</v>
      </c>
      <c r="I21" s="77"/>
      <c r="J21" s="77"/>
    </row>
    <row r="22" spans="1:10" ht="45.6" customHeight="1" x14ac:dyDescent="0.15">
      <c r="A22" s="77"/>
      <c r="B22" s="323" t="s">
        <v>124</v>
      </c>
      <c r="C22" s="426"/>
      <c r="D22" s="429" t="s">
        <v>325</v>
      </c>
      <c r="E22" s="430"/>
      <c r="F22" s="53" t="s">
        <v>454</v>
      </c>
      <c r="G22" s="336" t="b">
        <f>IF($G$3="①",2,IF($G$3="②",2,IF($G$3="③",2,IF($G$3="④",2))))</f>
        <v>0</v>
      </c>
      <c r="H22" s="338">
        <f>'3-14'!X14</f>
        <v>0</v>
      </c>
      <c r="I22" s="77"/>
      <c r="J22" s="77"/>
    </row>
    <row r="23" spans="1:10" ht="64.900000000000006" customHeight="1" x14ac:dyDescent="0.15">
      <c r="A23" s="77"/>
      <c r="B23" s="448" t="s">
        <v>125</v>
      </c>
      <c r="C23" s="426"/>
      <c r="D23" s="451" t="s">
        <v>292</v>
      </c>
      <c r="E23" s="452"/>
      <c r="F23" s="53" t="s">
        <v>455</v>
      </c>
      <c r="G23" s="336" t="b">
        <f>IF($G$3="①",10,IF($G$3="②",2,IF($G$3="③",10,IF($G$3="④",2))))</f>
        <v>0</v>
      </c>
      <c r="H23" s="473">
        <f>'3-15'!X14</f>
        <v>0</v>
      </c>
      <c r="I23" s="77"/>
      <c r="J23" s="77"/>
    </row>
    <row r="24" spans="1:10" ht="64.900000000000006" customHeight="1" x14ac:dyDescent="0.15">
      <c r="A24" s="77"/>
      <c r="B24" s="449"/>
      <c r="C24" s="426"/>
      <c r="D24" s="431"/>
      <c r="E24" s="432"/>
      <c r="F24" s="53" t="s">
        <v>456</v>
      </c>
      <c r="G24" s="336" t="b">
        <f>IF($G$3="①",6,IF($G$3="②",1,IF($G$3="③",6,IF($G$3="④",1))))</f>
        <v>0</v>
      </c>
      <c r="H24" s="474"/>
      <c r="I24" s="77"/>
      <c r="J24" s="77"/>
    </row>
    <row r="25" spans="1:10" ht="64.900000000000006" customHeight="1" thickBot="1" x14ac:dyDescent="0.2">
      <c r="A25" s="77"/>
      <c r="B25" s="458"/>
      <c r="C25" s="427"/>
      <c r="D25" s="459"/>
      <c r="E25" s="460"/>
      <c r="F25" s="57" t="s">
        <v>457</v>
      </c>
      <c r="G25" s="343" t="b">
        <f>IF($G$3="①",3,IF($G$3="②",1,IF($G$3="③",3,IF($G$3="④",1))))</f>
        <v>0</v>
      </c>
      <c r="H25" s="475"/>
      <c r="I25" s="77"/>
      <c r="J25" s="77"/>
    </row>
    <row r="26" spans="1:10" ht="51" customHeight="1" x14ac:dyDescent="0.15">
      <c r="A26" s="77"/>
      <c r="B26" s="180" t="s">
        <v>126</v>
      </c>
      <c r="C26" s="425" t="s">
        <v>86</v>
      </c>
      <c r="D26" s="428" t="s">
        <v>132</v>
      </c>
      <c r="E26" s="428"/>
      <c r="F26" s="55" t="s">
        <v>458</v>
      </c>
      <c r="G26" s="341" t="b">
        <f>IF($G$3="①",4,IF($G$3="②",2,IF($G$3="③",4,IF($G$3="④",2))))</f>
        <v>0</v>
      </c>
      <c r="H26" s="342">
        <f>'3-16'!X13</f>
        <v>0</v>
      </c>
      <c r="I26" s="77"/>
      <c r="J26" s="77"/>
    </row>
    <row r="27" spans="1:10" ht="64.900000000000006" customHeight="1" x14ac:dyDescent="0.15">
      <c r="A27" s="77"/>
      <c r="B27" s="448" t="s">
        <v>128</v>
      </c>
      <c r="C27" s="426"/>
      <c r="D27" s="451" t="s">
        <v>293</v>
      </c>
      <c r="E27" s="452"/>
      <c r="F27" s="53" t="s">
        <v>459</v>
      </c>
      <c r="G27" s="336" t="b">
        <f>IF($G$3="①",10,IF($G$3="②",5,IF($G$3="③",10,IF($G$3="④",5))))</f>
        <v>0</v>
      </c>
      <c r="H27" s="473">
        <f>'3-17'!X15</f>
        <v>0</v>
      </c>
      <c r="I27" s="77"/>
      <c r="J27" s="77"/>
    </row>
    <row r="28" spans="1:10" ht="64.900000000000006" customHeight="1" x14ac:dyDescent="0.15">
      <c r="A28" s="77"/>
      <c r="B28" s="449"/>
      <c r="C28" s="426"/>
      <c r="D28" s="431"/>
      <c r="E28" s="432"/>
      <c r="F28" s="53" t="s">
        <v>460</v>
      </c>
      <c r="G28" s="336" t="b">
        <f>IF($G$3="①",8,IF($G$3="②",4,IF($G$3="③",8,IF($G$3="④",4))))</f>
        <v>0</v>
      </c>
      <c r="H28" s="474"/>
      <c r="I28" s="77"/>
      <c r="J28" s="77"/>
    </row>
    <row r="29" spans="1:10" ht="64.900000000000006" customHeight="1" x14ac:dyDescent="0.15">
      <c r="A29" s="77"/>
      <c r="B29" s="450"/>
      <c r="C29" s="426"/>
      <c r="D29" s="453"/>
      <c r="E29" s="454"/>
      <c r="F29" s="53" t="s">
        <v>461</v>
      </c>
      <c r="G29" s="336" t="b">
        <f>IF($G$3="①",4,IF($G$3="②",2,IF($G$3="③",4,IF($G$3="④",2))))</f>
        <v>0</v>
      </c>
      <c r="H29" s="476"/>
      <c r="I29" s="77"/>
      <c r="J29" s="77"/>
    </row>
    <row r="30" spans="1:10" ht="64.900000000000006" customHeight="1" thickBot="1" x14ac:dyDescent="0.2">
      <c r="A30" s="77"/>
      <c r="B30" s="181" t="s">
        <v>129</v>
      </c>
      <c r="C30" s="427"/>
      <c r="D30" s="455" t="s">
        <v>294</v>
      </c>
      <c r="E30" s="456"/>
      <c r="F30" s="57" t="s">
        <v>462</v>
      </c>
      <c r="G30" s="343" t="b">
        <f>IF($G$3="①",4,IF($G$3="②",2,IF($G$3="③",4,IF($G$3="④",2))))</f>
        <v>0</v>
      </c>
      <c r="H30" s="344">
        <f>'3-18'!X14</f>
        <v>0</v>
      </c>
      <c r="I30" s="77"/>
      <c r="J30" s="77"/>
    </row>
    <row r="31" spans="1:10" s="277" customFormat="1" ht="54.6" customHeight="1" thickBot="1" x14ac:dyDescent="0.2">
      <c r="B31" s="274" t="s">
        <v>130</v>
      </c>
      <c r="C31" s="463" t="s">
        <v>340</v>
      </c>
      <c r="D31" s="463"/>
      <c r="E31" s="463"/>
      <c r="F31" s="275" t="s">
        <v>463</v>
      </c>
      <c r="G31" s="345" t="b">
        <f>IF($G$3="①",6,IF($G$3="②",3,IF($G$3="③",6,IF($G$3="④",3))))</f>
        <v>0</v>
      </c>
      <c r="H31" s="346">
        <f>'3-19'!X14</f>
        <v>0</v>
      </c>
    </row>
    <row r="32" spans="1:10" s="277" customFormat="1" ht="54" customHeight="1" thickBot="1" x14ac:dyDescent="0.2">
      <c r="A32" s="278"/>
      <c r="B32" s="274" t="s">
        <v>341</v>
      </c>
      <c r="C32" s="463" t="s">
        <v>342</v>
      </c>
      <c r="D32" s="463"/>
      <c r="E32" s="463"/>
      <c r="F32" s="275" t="s">
        <v>464</v>
      </c>
      <c r="G32" s="345" t="b">
        <f>IF($G$3="①",10,IF($G$3="②",5,IF($G$3="③",10,IF($G$3="④",5))))</f>
        <v>0</v>
      </c>
      <c r="H32" s="346">
        <f>'3-20'!X13</f>
        <v>0</v>
      </c>
    </row>
    <row r="33" spans="1:24" s="277" customFormat="1" ht="54" customHeight="1" thickBot="1" x14ac:dyDescent="0.2">
      <c r="A33" s="278"/>
      <c r="B33" s="334" t="s">
        <v>343</v>
      </c>
      <c r="C33" s="464" t="s">
        <v>413</v>
      </c>
      <c r="D33" s="464"/>
      <c r="E33" s="464"/>
      <c r="F33" s="335" t="s">
        <v>465</v>
      </c>
      <c r="G33" s="345" t="b">
        <f>IF($G$3="①",3,IF($G$3="②",3,IF($G$3="③",3,IF($G$3="④",3))))</f>
        <v>0</v>
      </c>
      <c r="H33" s="346">
        <f>'3-21'!AC13</f>
        <v>0</v>
      </c>
    </row>
    <row r="34" spans="1:24" s="280" customFormat="1" ht="54" customHeight="1" thickBot="1" x14ac:dyDescent="0.2">
      <c r="A34" s="279"/>
      <c r="B34" s="465" t="s">
        <v>344</v>
      </c>
      <c r="C34" s="467" t="s">
        <v>532</v>
      </c>
      <c r="D34" s="468"/>
      <c r="E34" s="469"/>
      <c r="F34" s="335" t="s">
        <v>530</v>
      </c>
      <c r="G34" s="345" t="b">
        <f>IF($G$3="①",10,IF($G$3="②",5,IF($G$3="③",10,IF($G$3="④",5))))</f>
        <v>0</v>
      </c>
      <c r="H34" s="418">
        <f>'3-22'!X16</f>
        <v>0</v>
      </c>
      <c r="I34" s="279"/>
      <c r="J34" s="279"/>
      <c r="K34" s="279"/>
      <c r="L34" s="279"/>
      <c r="M34" s="279"/>
      <c r="N34" s="279"/>
      <c r="O34" s="279"/>
      <c r="P34" s="279"/>
      <c r="Q34" s="279"/>
      <c r="R34" s="279"/>
      <c r="S34" s="279"/>
      <c r="T34" s="279"/>
      <c r="U34" s="279"/>
      <c r="V34" s="279"/>
      <c r="W34" s="279"/>
      <c r="X34" s="279"/>
    </row>
    <row r="35" spans="1:24" s="280" customFormat="1" ht="54" customHeight="1" thickBot="1" x14ac:dyDescent="0.2">
      <c r="A35" s="279"/>
      <c r="B35" s="466"/>
      <c r="C35" s="470"/>
      <c r="D35" s="471"/>
      <c r="E35" s="472"/>
      <c r="F35" s="335" t="s">
        <v>531</v>
      </c>
      <c r="G35" s="345" t="b">
        <f>IF($G$3="①",6,IF($G$3="②",3,IF($G$3="③",6,IF($G$3="④",3))))</f>
        <v>0</v>
      </c>
      <c r="H35" s="419"/>
      <c r="I35" s="279"/>
      <c r="J35" s="279"/>
      <c r="K35" s="279"/>
      <c r="L35" s="279"/>
      <c r="M35" s="279"/>
      <c r="N35" s="279"/>
      <c r="O35" s="279"/>
      <c r="P35" s="279"/>
      <c r="Q35" s="279"/>
      <c r="R35" s="279"/>
      <c r="S35" s="279"/>
      <c r="T35" s="279"/>
      <c r="U35" s="279"/>
      <c r="V35" s="279"/>
      <c r="W35" s="279"/>
      <c r="X35" s="279"/>
    </row>
    <row r="36" spans="1:24" ht="64.900000000000006" customHeight="1" thickBot="1" x14ac:dyDescent="0.2">
      <c r="A36" s="77"/>
      <c r="B36" s="325" t="s">
        <v>345</v>
      </c>
      <c r="C36" s="457" t="s">
        <v>578</v>
      </c>
      <c r="D36" s="457"/>
      <c r="E36" s="457"/>
      <c r="F36" s="182" t="s">
        <v>520</v>
      </c>
      <c r="G36" s="358"/>
      <c r="H36" s="347">
        <f>G36</f>
        <v>0</v>
      </c>
      <c r="I36" s="77"/>
      <c r="J36" s="77"/>
      <c r="K36" s="273">
        <v>0</v>
      </c>
    </row>
    <row r="37" spans="1:24" ht="24.6" customHeight="1" thickBot="1" x14ac:dyDescent="0.2">
      <c r="A37" s="77"/>
      <c r="B37" s="446" t="s">
        <v>17</v>
      </c>
      <c r="C37" s="447"/>
      <c r="D37" s="447"/>
      <c r="E37" s="447"/>
      <c r="F37" s="447"/>
      <c r="G37" s="276"/>
      <c r="H37" s="348" t="e">
        <f>SUM(H9:H36)</f>
        <v>#DIV/0!</v>
      </c>
      <c r="I37" s="77"/>
      <c r="J37" s="77"/>
    </row>
    <row r="38" spans="1:24" ht="13.15" customHeight="1" x14ac:dyDescent="0.15">
      <c r="A38" s="77"/>
      <c r="B38" s="51"/>
      <c r="C38" s="420" t="s">
        <v>131</v>
      </c>
      <c r="D38" s="420"/>
      <c r="E38" s="420"/>
      <c r="F38" s="420"/>
      <c r="G38" s="420"/>
      <c r="H38" s="281"/>
      <c r="I38" s="77"/>
      <c r="J38" s="77"/>
      <c r="K38" s="273">
        <v>-8</v>
      </c>
    </row>
    <row r="39" spans="1:24" x14ac:dyDescent="0.15">
      <c r="A39" s="77"/>
      <c r="B39" s="77"/>
      <c r="C39" s="77"/>
      <c r="D39" s="77"/>
      <c r="E39" s="77"/>
      <c r="F39" s="77"/>
      <c r="G39" s="77"/>
      <c r="H39" s="281"/>
    </row>
  </sheetData>
  <sheetProtection selectLockedCells="1"/>
  <dataConsolidate/>
  <mergeCells count="41">
    <mergeCell ref="H23:H25"/>
    <mergeCell ref="H27:H29"/>
    <mergeCell ref="H7:H8"/>
    <mergeCell ref="C9:C18"/>
    <mergeCell ref="D9:E9"/>
    <mergeCell ref="D10:E10"/>
    <mergeCell ref="D11:E11"/>
    <mergeCell ref="D12:E12"/>
    <mergeCell ref="C7:E8"/>
    <mergeCell ref="F7:F8"/>
    <mergeCell ref="D13:E13"/>
    <mergeCell ref="D30:E30"/>
    <mergeCell ref="C36:E36"/>
    <mergeCell ref="D21:E21"/>
    <mergeCell ref="D22:E22"/>
    <mergeCell ref="B23:B25"/>
    <mergeCell ref="D23:E25"/>
    <mergeCell ref="C19:C25"/>
    <mergeCell ref="D19:E19"/>
    <mergeCell ref="D20:E20"/>
    <mergeCell ref="C31:E31"/>
    <mergeCell ref="C32:E32"/>
    <mergeCell ref="C33:E33"/>
    <mergeCell ref="B34:B35"/>
    <mergeCell ref="C34:E35"/>
    <mergeCell ref="H34:H35"/>
    <mergeCell ref="C38:G38"/>
    <mergeCell ref="G7:G8"/>
    <mergeCell ref="G3:G4"/>
    <mergeCell ref="C26:C30"/>
    <mergeCell ref="D26:E26"/>
    <mergeCell ref="D16:E16"/>
    <mergeCell ref="D17:E18"/>
    <mergeCell ref="D14:E14"/>
    <mergeCell ref="D15:E15"/>
    <mergeCell ref="B4:F4"/>
    <mergeCell ref="B7:B8"/>
    <mergeCell ref="B1:E3"/>
    <mergeCell ref="B37:F37"/>
    <mergeCell ref="B27:B29"/>
    <mergeCell ref="D27:E29"/>
  </mergeCells>
  <phoneticPr fontId="2"/>
  <dataValidations count="1">
    <dataValidation type="list" allowBlank="1" showInputMessage="1" showErrorMessage="1" sqref="G36">
      <formula1>$K$36:$K$38</formula1>
    </dataValidation>
  </dataValidations>
  <printOptions horizontalCentered="1"/>
  <pageMargins left="0" right="0" top="0" bottom="0" header="0" footer="0"/>
  <pageSetup paperSize="9" scale="47"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4"/>
  <sheetViews>
    <sheetView view="pageBreakPreview" topLeftCell="B2" zoomScale="85" zoomScaleNormal="100" zoomScaleSheetLayoutView="85" workbookViewId="0">
      <selection activeCell="K11" sqref="K11"/>
    </sheetView>
  </sheetViews>
  <sheetFormatPr defaultColWidth="8.875" defaultRowHeight="13.5" x14ac:dyDescent="0.15"/>
  <cols>
    <col min="1" max="1" width="0" style="45" hidden="1" customWidth="1"/>
    <col min="2" max="2" width="4.25" style="44" customWidth="1"/>
    <col min="3" max="3" width="35.625" style="45" customWidth="1"/>
    <col min="4" max="4" width="15.75" style="45" customWidth="1"/>
    <col min="5" max="5" width="16.75" style="45" customWidth="1"/>
    <col min="6" max="6" width="7" style="45" customWidth="1"/>
    <col min="7" max="9" width="16.75" style="45" customWidth="1"/>
    <col min="10" max="16384" width="8.875" style="45"/>
  </cols>
  <sheetData>
    <row r="2" spans="1:10" ht="30" customHeight="1" x14ac:dyDescent="0.15">
      <c r="B2" s="189" t="s">
        <v>261</v>
      </c>
      <c r="C2"/>
    </row>
    <row r="3" spans="1:10" ht="30" customHeight="1" x14ac:dyDescent="0.15">
      <c r="B3" s="192" t="s">
        <v>147</v>
      </c>
      <c r="C3"/>
    </row>
    <row r="4" spans="1:10" ht="30" customHeight="1" thickBot="1" x14ac:dyDescent="0.2">
      <c r="B4" s="39"/>
      <c r="C4" t="s">
        <v>420</v>
      </c>
    </row>
    <row r="5" spans="1:10" ht="30" customHeight="1" x14ac:dyDescent="0.15">
      <c r="B5" s="39"/>
      <c r="C5" s="640" t="s">
        <v>380</v>
      </c>
      <c r="D5" s="641"/>
      <c r="E5" s="641">
        <f>COUNTIF(E10:E46,"*")</f>
        <v>0</v>
      </c>
      <c r="F5" s="636" t="s">
        <v>4</v>
      </c>
      <c r="G5" s="190"/>
    </row>
    <row r="6" spans="1:10" ht="30" customHeight="1" thickBot="1" x14ac:dyDescent="0.2">
      <c r="B6" s="39"/>
      <c r="C6" s="642"/>
      <c r="D6" s="643"/>
      <c r="E6" s="643"/>
      <c r="F6" s="637"/>
      <c r="G6" s="190"/>
    </row>
    <row r="7" spans="1:10" ht="30" customHeight="1" x14ac:dyDescent="0.15">
      <c r="B7" s="39"/>
      <c r="C7" s="651"/>
      <c r="D7" s="651"/>
      <c r="E7" s="651"/>
      <c r="F7" s="651"/>
      <c r="G7" s="190"/>
    </row>
    <row r="8" spans="1:10" ht="30" customHeight="1" thickBot="1" x14ac:dyDescent="0.2">
      <c r="A8" s="67"/>
      <c r="B8" s="68"/>
      <c r="C8" s="191" t="s">
        <v>336</v>
      </c>
      <c r="D8" s="67"/>
      <c r="E8" s="67"/>
      <c r="F8" s="67"/>
      <c r="G8" s="67"/>
      <c r="H8" s="67"/>
      <c r="I8" s="67"/>
      <c r="J8" s="67"/>
    </row>
    <row r="9" spans="1:10" ht="30" customHeight="1" x14ac:dyDescent="0.15">
      <c r="A9" s="67"/>
      <c r="B9" s="73" t="s">
        <v>105</v>
      </c>
      <c r="C9" s="648" t="s">
        <v>259</v>
      </c>
      <c r="D9" s="649"/>
      <c r="E9" s="646" t="s">
        <v>146</v>
      </c>
      <c r="F9" s="646"/>
      <c r="G9" s="646"/>
      <c r="H9" s="646"/>
      <c r="I9" s="647"/>
      <c r="J9" s="67"/>
    </row>
    <row r="10" spans="1:10" ht="30" customHeight="1" x14ac:dyDescent="0.15">
      <c r="A10" s="67"/>
      <c r="B10" s="71">
        <v>1</v>
      </c>
      <c r="C10" s="634"/>
      <c r="D10" s="635"/>
      <c r="E10" s="644"/>
      <c r="F10" s="644"/>
      <c r="G10" s="644"/>
      <c r="H10" s="644"/>
      <c r="I10" s="645"/>
      <c r="J10" s="67"/>
    </row>
    <row r="11" spans="1:10" ht="30" customHeight="1" x14ac:dyDescent="0.15">
      <c r="A11" s="67"/>
      <c r="B11" s="71">
        <v>2</v>
      </c>
      <c r="C11" s="634"/>
      <c r="D11" s="635"/>
      <c r="E11" s="644"/>
      <c r="F11" s="644"/>
      <c r="G11" s="644"/>
      <c r="H11" s="644"/>
      <c r="I11" s="645"/>
      <c r="J11" s="67"/>
    </row>
    <row r="12" spans="1:10" ht="30" customHeight="1" x14ac:dyDescent="0.15">
      <c r="A12" s="67"/>
      <c r="B12" s="71">
        <v>3</v>
      </c>
      <c r="C12" s="634"/>
      <c r="D12" s="635"/>
      <c r="E12" s="644"/>
      <c r="F12" s="644"/>
      <c r="G12" s="644"/>
      <c r="H12" s="644"/>
      <c r="I12" s="645"/>
      <c r="J12" s="67"/>
    </row>
    <row r="13" spans="1:10" ht="30" customHeight="1" x14ac:dyDescent="0.15">
      <c r="A13" s="67"/>
      <c r="B13" s="71">
        <v>4</v>
      </c>
      <c r="C13" s="634"/>
      <c r="D13" s="635"/>
      <c r="E13" s="644"/>
      <c r="F13" s="644"/>
      <c r="G13" s="644"/>
      <c r="H13" s="644"/>
      <c r="I13" s="645"/>
      <c r="J13" s="67"/>
    </row>
    <row r="14" spans="1:10" ht="30" customHeight="1" x14ac:dyDescent="0.15">
      <c r="A14" s="67"/>
      <c r="B14" s="71">
        <v>5</v>
      </c>
      <c r="C14" s="634"/>
      <c r="D14" s="635"/>
      <c r="E14" s="644"/>
      <c r="F14" s="644"/>
      <c r="G14" s="644"/>
      <c r="H14" s="644"/>
      <c r="I14" s="645"/>
      <c r="J14" s="67"/>
    </row>
    <row r="15" spans="1:10" ht="30" customHeight="1" x14ac:dyDescent="0.15">
      <c r="A15" s="67"/>
      <c r="B15" s="71">
        <v>6</v>
      </c>
      <c r="C15" s="634"/>
      <c r="D15" s="635"/>
      <c r="E15" s="644"/>
      <c r="F15" s="644"/>
      <c r="G15" s="644"/>
      <c r="H15" s="644"/>
      <c r="I15" s="645"/>
      <c r="J15" s="67"/>
    </row>
    <row r="16" spans="1:10" ht="30" customHeight="1" x14ac:dyDescent="0.15">
      <c r="A16" s="67"/>
      <c r="B16" s="71">
        <v>7</v>
      </c>
      <c r="C16" s="634"/>
      <c r="D16" s="635"/>
      <c r="E16" s="644"/>
      <c r="F16" s="644"/>
      <c r="G16" s="644"/>
      <c r="H16" s="644"/>
      <c r="I16" s="645"/>
      <c r="J16" s="67"/>
    </row>
    <row r="17" spans="1:10" ht="30" customHeight="1" x14ac:dyDescent="0.15">
      <c r="A17" s="67"/>
      <c r="B17" s="71">
        <v>8</v>
      </c>
      <c r="C17" s="634"/>
      <c r="D17" s="635"/>
      <c r="E17" s="644"/>
      <c r="F17" s="644"/>
      <c r="G17" s="644"/>
      <c r="H17" s="644"/>
      <c r="I17" s="645"/>
      <c r="J17" s="67"/>
    </row>
    <row r="18" spans="1:10" ht="30" customHeight="1" x14ac:dyDescent="0.15">
      <c r="A18" s="67"/>
      <c r="B18" s="71">
        <v>9</v>
      </c>
      <c r="C18" s="634"/>
      <c r="D18" s="635"/>
      <c r="E18" s="631"/>
      <c r="F18" s="632"/>
      <c r="G18" s="632"/>
      <c r="H18" s="632"/>
      <c r="I18" s="633"/>
      <c r="J18" s="67"/>
    </row>
    <row r="19" spans="1:10" ht="30" customHeight="1" x14ac:dyDescent="0.15">
      <c r="A19" s="67"/>
      <c r="B19" s="71">
        <v>10</v>
      </c>
      <c r="C19" s="634"/>
      <c r="D19" s="635"/>
      <c r="E19" s="631"/>
      <c r="F19" s="632"/>
      <c r="G19" s="632"/>
      <c r="H19" s="632"/>
      <c r="I19" s="633"/>
      <c r="J19" s="67"/>
    </row>
    <row r="20" spans="1:10" ht="30" customHeight="1" x14ac:dyDescent="0.15">
      <c r="A20" s="67"/>
      <c r="B20" s="71">
        <v>11</v>
      </c>
      <c r="C20" s="634"/>
      <c r="D20" s="635"/>
      <c r="E20" s="631"/>
      <c r="F20" s="632"/>
      <c r="G20" s="632"/>
      <c r="H20" s="632"/>
      <c r="I20" s="633"/>
      <c r="J20" s="67"/>
    </row>
    <row r="21" spans="1:10" ht="30" customHeight="1" x14ac:dyDescent="0.15">
      <c r="A21" s="67"/>
      <c r="B21" s="71">
        <v>12</v>
      </c>
      <c r="C21" s="634"/>
      <c r="D21" s="635"/>
      <c r="E21" s="631"/>
      <c r="F21" s="632"/>
      <c r="G21" s="632"/>
      <c r="H21" s="632"/>
      <c r="I21" s="633"/>
      <c r="J21" s="67"/>
    </row>
    <row r="22" spans="1:10" ht="30" customHeight="1" x14ac:dyDescent="0.15">
      <c r="A22" s="67"/>
      <c r="B22" s="71">
        <v>13</v>
      </c>
      <c r="C22" s="634"/>
      <c r="D22" s="635"/>
      <c r="E22" s="631"/>
      <c r="F22" s="632"/>
      <c r="G22" s="632"/>
      <c r="H22" s="632"/>
      <c r="I22" s="633"/>
      <c r="J22" s="67"/>
    </row>
    <row r="23" spans="1:10" ht="30" customHeight="1" x14ac:dyDescent="0.15">
      <c r="A23" s="67"/>
      <c r="B23" s="71">
        <v>14</v>
      </c>
      <c r="C23" s="634"/>
      <c r="D23" s="635"/>
      <c r="E23" s="631"/>
      <c r="F23" s="632"/>
      <c r="G23" s="632"/>
      <c r="H23" s="632"/>
      <c r="I23" s="633"/>
      <c r="J23" s="67"/>
    </row>
    <row r="24" spans="1:10" ht="30" customHeight="1" x14ac:dyDescent="0.15">
      <c r="A24" s="67"/>
      <c r="B24" s="71">
        <v>15</v>
      </c>
      <c r="C24" s="634"/>
      <c r="D24" s="635"/>
      <c r="E24" s="631"/>
      <c r="F24" s="632"/>
      <c r="G24" s="632"/>
      <c r="H24" s="632"/>
      <c r="I24" s="633"/>
      <c r="J24" s="67"/>
    </row>
    <row r="25" spans="1:10" ht="30" customHeight="1" x14ac:dyDescent="0.15">
      <c r="A25" s="67"/>
      <c r="B25" s="71">
        <v>16</v>
      </c>
      <c r="C25" s="634"/>
      <c r="D25" s="635"/>
      <c r="E25" s="631"/>
      <c r="F25" s="632"/>
      <c r="G25" s="632"/>
      <c r="H25" s="632"/>
      <c r="I25" s="633"/>
      <c r="J25" s="67"/>
    </row>
    <row r="26" spans="1:10" ht="30" customHeight="1" x14ac:dyDescent="0.15">
      <c r="A26" s="67"/>
      <c r="B26" s="71">
        <v>17</v>
      </c>
      <c r="C26" s="634"/>
      <c r="D26" s="635"/>
      <c r="E26" s="631"/>
      <c r="F26" s="632"/>
      <c r="G26" s="632"/>
      <c r="H26" s="632"/>
      <c r="I26" s="633"/>
      <c r="J26" s="67"/>
    </row>
    <row r="27" spans="1:10" ht="30" customHeight="1" x14ac:dyDescent="0.15">
      <c r="A27" s="67"/>
      <c r="B27" s="71">
        <v>18</v>
      </c>
      <c r="C27" s="634"/>
      <c r="D27" s="635"/>
      <c r="E27" s="631"/>
      <c r="F27" s="632"/>
      <c r="G27" s="632"/>
      <c r="H27" s="632"/>
      <c r="I27" s="633"/>
      <c r="J27" s="67"/>
    </row>
    <row r="28" spans="1:10" ht="30" customHeight="1" x14ac:dyDescent="0.15">
      <c r="A28" s="67"/>
      <c r="B28" s="71">
        <v>19</v>
      </c>
      <c r="C28" s="634"/>
      <c r="D28" s="635"/>
      <c r="E28" s="631"/>
      <c r="F28" s="632"/>
      <c r="G28" s="632"/>
      <c r="H28" s="632"/>
      <c r="I28" s="633"/>
      <c r="J28" s="67"/>
    </row>
    <row r="29" spans="1:10" ht="30" customHeight="1" x14ac:dyDescent="0.15">
      <c r="A29" s="67"/>
      <c r="B29" s="71">
        <v>20</v>
      </c>
      <c r="C29" s="634"/>
      <c r="D29" s="635"/>
      <c r="E29" s="631"/>
      <c r="F29" s="632"/>
      <c r="G29" s="632"/>
      <c r="H29" s="632"/>
      <c r="I29" s="633"/>
      <c r="J29" s="67"/>
    </row>
    <row r="30" spans="1:10" ht="30" customHeight="1" x14ac:dyDescent="0.15">
      <c r="A30" s="67"/>
      <c r="B30" s="71">
        <v>21</v>
      </c>
      <c r="C30" s="634"/>
      <c r="D30" s="635"/>
      <c r="E30" s="644"/>
      <c r="F30" s="644"/>
      <c r="G30" s="644"/>
      <c r="H30" s="644"/>
      <c r="I30" s="645"/>
      <c r="J30" s="67"/>
    </row>
    <row r="31" spans="1:10" ht="30" customHeight="1" x14ac:dyDescent="0.15">
      <c r="A31" s="67"/>
      <c r="B31" s="71">
        <v>22</v>
      </c>
      <c r="C31" s="634"/>
      <c r="D31" s="635"/>
      <c r="E31" s="644"/>
      <c r="F31" s="644"/>
      <c r="G31" s="644"/>
      <c r="H31" s="644"/>
      <c r="I31" s="645"/>
      <c r="J31" s="67"/>
    </row>
    <row r="32" spans="1:10" ht="30" customHeight="1" x14ac:dyDescent="0.15">
      <c r="A32" s="67"/>
      <c r="B32" s="71">
        <v>23</v>
      </c>
      <c r="C32" s="634"/>
      <c r="D32" s="635"/>
      <c r="E32" s="644"/>
      <c r="F32" s="644"/>
      <c r="G32" s="644"/>
      <c r="H32" s="644"/>
      <c r="I32" s="645"/>
      <c r="J32" s="67"/>
    </row>
    <row r="33" spans="1:10" ht="30" customHeight="1" x14ac:dyDescent="0.15">
      <c r="A33" s="67"/>
      <c r="B33" s="71">
        <v>24</v>
      </c>
      <c r="C33" s="634"/>
      <c r="D33" s="635"/>
      <c r="E33" s="644"/>
      <c r="F33" s="644"/>
      <c r="G33" s="644"/>
      <c r="H33" s="644"/>
      <c r="I33" s="645"/>
      <c r="J33" s="67"/>
    </row>
    <row r="34" spans="1:10" ht="30" customHeight="1" x14ac:dyDescent="0.15">
      <c r="A34" s="67"/>
      <c r="B34" s="71">
        <v>25</v>
      </c>
      <c r="C34" s="634"/>
      <c r="D34" s="635"/>
      <c r="E34" s="644"/>
      <c r="F34" s="644"/>
      <c r="G34" s="644"/>
      <c r="H34" s="644"/>
      <c r="I34" s="645"/>
      <c r="J34" s="67"/>
    </row>
    <row r="35" spans="1:10" ht="30" customHeight="1" x14ac:dyDescent="0.15">
      <c r="A35" s="67"/>
      <c r="B35" s="71">
        <v>26</v>
      </c>
      <c r="C35" s="634"/>
      <c r="D35" s="635"/>
      <c r="E35" s="644"/>
      <c r="F35" s="644"/>
      <c r="G35" s="644"/>
      <c r="H35" s="644"/>
      <c r="I35" s="645"/>
      <c r="J35" s="67"/>
    </row>
    <row r="36" spans="1:10" ht="30" customHeight="1" x14ac:dyDescent="0.15">
      <c r="A36" s="67"/>
      <c r="B36" s="71">
        <v>27</v>
      </c>
      <c r="C36" s="634"/>
      <c r="D36" s="635"/>
      <c r="E36" s="644"/>
      <c r="F36" s="644"/>
      <c r="G36" s="644"/>
      <c r="H36" s="644"/>
      <c r="I36" s="645"/>
      <c r="J36" s="67"/>
    </row>
    <row r="37" spans="1:10" ht="30" customHeight="1" x14ac:dyDescent="0.15">
      <c r="A37" s="67"/>
      <c r="B37" s="71">
        <v>28</v>
      </c>
      <c r="C37" s="634"/>
      <c r="D37" s="635"/>
      <c r="E37" s="644"/>
      <c r="F37" s="644"/>
      <c r="G37" s="644"/>
      <c r="H37" s="644"/>
      <c r="I37" s="645"/>
      <c r="J37" s="67"/>
    </row>
    <row r="38" spans="1:10" ht="30" customHeight="1" x14ac:dyDescent="0.15">
      <c r="A38" s="67"/>
      <c r="B38" s="71">
        <v>29</v>
      </c>
      <c r="C38" s="634"/>
      <c r="D38" s="635"/>
      <c r="E38" s="644"/>
      <c r="F38" s="644"/>
      <c r="G38" s="644"/>
      <c r="H38" s="644"/>
      <c r="I38" s="645"/>
      <c r="J38" s="67"/>
    </row>
    <row r="39" spans="1:10" ht="30" customHeight="1" x14ac:dyDescent="0.15">
      <c r="A39" s="67"/>
      <c r="B39" s="71">
        <v>30</v>
      </c>
      <c r="C39" s="634"/>
      <c r="D39" s="635"/>
      <c r="E39" s="644"/>
      <c r="F39" s="644"/>
      <c r="G39" s="644"/>
      <c r="H39" s="644"/>
      <c r="I39" s="645"/>
      <c r="J39" s="67"/>
    </row>
    <row r="40" spans="1:10" ht="30" customHeight="1" x14ac:dyDescent="0.15">
      <c r="A40" s="67"/>
      <c r="B40" s="71">
        <v>31</v>
      </c>
      <c r="C40" s="634"/>
      <c r="D40" s="635"/>
      <c r="E40" s="644"/>
      <c r="F40" s="644"/>
      <c r="G40" s="644"/>
      <c r="H40" s="644"/>
      <c r="I40" s="645"/>
      <c r="J40" s="67"/>
    </row>
    <row r="41" spans="1:10" ht="30" customHeight="1" x14ac:dyDescent="0.15">
      <c r="A41" s="67"/>
      <c r="B41" s="71">
        <v>32</v>
      </c>
      <c r="C41" s="634"/>
      <c r="D41" s="635"/>
      <c r="E41" s="644"/>
      <c r="F41" s="644"/>
      <c r="G41" s="644"/>
      <c r="H41" s="644"/>
      <c r="I41" s="645"/>
      <c r="J41" s="67"/>
    </row>
    <row r="42" spans="1:10" ht="30" customHeight="1" x14ac:dyDescent="0.15">
      <c r="A42" s="67"/>
      <c r="B42" s="71">
        <v>33</v>
      </c>
      <c r="C42" s="634"/>
      <c r="D42" s="635"/>
      <c r="E42" s="644"/>
      <c r="F42" s="644"/>
      <c r="G42" s="644"/>
      <c r="H42" s="644"/>
      <c r="I42" s="645"/>
      <c r="J42" s="67"/>
    </row>
    <row r="43" spans="1:10" ht="30" customHeight="1" x14ac:dyDescent="0.15">
      <c r="A43" s="67"/>
      <c r="B43" s="71">
        <v>34</v>
      </c>
      <c r="C43" s="634"/>
      <c r="D43" s="635"/>
      <c r="E43" s="644"/>
      <c r="F43" s="644"/>
      <c r="G43" s="644"/>
      <c r="H43" s="644"/>
      <c r="I43" s="645"/>
      <c r="J43" s="67"/>
    </row>
    <row r="44" spans="1:10" ht="30" customHeight="1" x14ac:dyDescent="0.15">
      <c r="A44" s="67"/>
      <c r="B44" s="71">
        <v>35</v>
      </c>
      <c r="C44" s="634"/>
      <c r="D44" s="635"/>
      <c r="E44" s="644"/>
      <c r="F44" s="644"/>
      <c r="G44" s="644"/>
      <c r="H44" s="644"/>
      <c r="I44" s="645"/>
      <c r="J44" s="67"/>
    </row>
    <row r="45" spans="1:10" ht="30" customHeight="1" x14ac:dyDescent="0.15">
      <c r="A45" s="67"/>
      <c r="B45" s="71">
        <v>36</v>
      </c>
      <c r="C45" s="634"/>
      <c r="D45" s="635"/>
      <c r="E45" s="644"/>
      <c r="F45" s="644"/>
      <c r="G45" s="644"/>
      <c r="H45" s="644"/>
      <c r="I45" s="645"/>
      <c r="J45" s="67"/>
    </row>
    <row r="46" spans="1:10" ht="30" customHeight="1" thickBot="1" x14ac:dyDescent="0.2">
      <c r="A46" s="67"/>
      <c r="B46" s="71">
        <v>37</v>
      </c>
      <c r="C46" s="638"/>
      <c r="D46" s="639"/>
      <c r="E46" s="652"/>
      <c r="F46" s="652"/>
      <c r="G46" s="652"/>
      <c r="H46" s="652"/>
      <c r="I46" s="653"/>
      <c r="J46" s="67"/>
    </row>
    <row r="47" spans="1:10" ht="30" customHeight="1" x14ac:dyDescent="0.15">
      <c r="A47" s="67"/>
      <c r="B47" s="650"/>
      <c r="C47" s="650"/>
      <c r="D47" s="650"/>
      <c r="E47" s="650"/>
      <c r="F47" s="650"/>
      <c r="G47" s="650"/>
      <c r="H47" s="650"/>
      <c r="I47" s="650"/>
      <c r="J47" s="67"/>
    </row>
    <row r="48" spans="1:10" x14ac:dyDescent="0.15">
      <c r="A48" s="67"/>
      <c r="B48" s="68"/>
      <c r="C48" s="67"/>
      <c r="D48" s="67"/>
      <c r="E48" s="67"/>
      <c r="F48" s="67"/>
      <c r="G48" s="67"/>
      <c r="H48" s="67"/>
      <c r="I48" s="67"/>
      <c r="J48" s="67"/>
    </row>
    <row r="49" spans="1:10" x14ac:dyDescent="0.15">
      <c r="A49" s="67"/>
      <c r="B49" s="68"/>
      <c r="C49" s="67"/>
      <c r="D49" s="67"/>
      <c r="E49" s="67"/>
      <c r="F49" s="67"/>
      <c r="G49" s="67"/>
      <c r="H49" s="67"/>
      <c r="I49" s="67"/>
      <c r="J49" s="67"/>
    </row>
    <row r="50" spans="1:10" x14ac:dyDescent="0.15">
      <c r="A50" s="67"/>
      <c r="B50" s="68"/>
      <c r="C50" s="67"/>
      <c r="D50" s="67"/>
      <c r="E50" s="67"/>
      <c r="F50" s="67"/>
      <c r="G50" s="67"/>
      <c r="H50" s="67"/>
      <c r="I50" s="67"/>
      <c r="J50" s="67"/>
    </row>
    <row r="51" spans="1:10" x14ac:dyDescent="0.15">
      <c r="A51" s="67"/>
      <c r="B51" s="68"/>
      <c r="C51" s="67"/>
      <c r="D51" s="67"/>
      <c r="E51" s="67"/>
      <c r="F51" s="67"/>
      <c r="G51" s="67"/>
      <c r="H51" s="67"/>
      <c r="I51" s="67"/>
      <c r="J51" s="67"/>
    </row>
    <row r="52" spans="1:10" x14ac:dyDescent="0.15">
      <c r="A52" s="67"/>
      <c r="B52" s="68"/>
      <c r="C52" s="67"/>
      <c r="D52" s="67"/>
      <c r="E52" s="67"/>
      <c r="F52" s="67"/>
      <c r="G52" s="67"/>
      <c r="H52" s="67"/>
      <c r="I52" s="67"/>
      <c r="J52" s="67"/>
    </row>
    <row r="53" spans="1:10" x14ac:dyDescent="0.15">
      <c r="A53" s="67"/>
      <c r="B53" s="68"/>
      <c r="C53" s="67"/>
      <c r="D53" s="67"/>
      <c r="E53" s="67"/>
      <c r="F53" s="67"/>
      <c r="G53" s="67"/>
      <c r="H53" s="67"/>
      <c r="I53" s="67"/>
      <c r="J53" s="67"/>
    </row>
    <row r="54" spans="1:10" x14ac:dyDescent="0.15">
      <c r="A54" s="67"/>
      <c r="B54" s="68"/>
      <c r="C54" s="67"/>
      <c r="D54" s="67"/>
      <c r="E54" s="67"/>
      <c r="F54" s="67"/>
      <c r="G54" s="67"/>
      <c r="H54" s="67"/>
      <c r="I54" s="67"/>
      <c r="J54" s="67"/>
    </row>
    <row r="55" spans="1:10" x14ac:dyDescent="0.15">
      <c r="A55" s="67"/>
      <c r="B55" s="68"/>
      <c r="C55" s="67"/>
      <c r="D55" s="67"/>
      <c r="E55" s="67"/>
      <c r="F55" s="67"/>
      <c r="G55" s="67"/>
      <c r="H55" s="67"/>
      <c r="I55" s="67"/>
      <c r="J55" s="67"/>
    </row>
    <row r="56" spans="1:10" x14ac:dyDescent="0.15">
      <c r="A56" s="67"/>
      <c r="B56" s="68"/>
      <c r="C56" s="67"/>
      <c r="D56" s="67"/>
      <c r="E56" s="67"/>
      <c r="F56" s="67"/>
      <c r="G56" s="67"/>
      <c r="H56" s="67"/>
      <c r="I56" s="67"/>
      <c r="J56" s="67"/>
    </row>
    <row r="57" spans="1:10" x14ac:dyDescent="0.15">
      <c r="A57" s="67"/>
      <c r="B57" s="68"/>
      <c r="C57" s="67"/>
      <c r="D57" s="67"/>
      <c r="E57" s="67"/>
      <c r="F57" s="67"/>
      <c r="G57" s="67"/>
      <c r="H57" s="67"/>
      <c r="I57" s="67"/>
      <c r="J57" s="67"/>
    </row>
    <row r="58" spans="1:10" x14ac:dyDescent="0.15">
      <c r="A58" s="67"/>
      <c r="B58" s="68"/>
      <c r="C58" s="67"/>
      <c r="D58" s="67"/>
      <c r="E58" s="67"/>
      <c r="F58" s="67"/>
      <c r="G58" s="67"/>
      <c r="H58" s="67"/>
      <c r="I58" s="67"/>
      <c r="J58" s="67"/>
    </row>
    <row r="59" spans="1:10" x14ac:dyDescent="0.15">
      <c r="A59" s="67"/>
      <c r="B59" s="68"/>
      <c r="C59" s="67"/>
      <c r="D59" s="67"/>
      <c r="E59" s="67"/>
      <c r="F59" s="67"/>
      <c r="G59" s="67"/>
      <c r="H59" s="67"/>
      <c r="I59" s="67"/>
      <c r="J59" s="67"/>
    </row>
    <row r="60" spans="1:10" x14ac:dyDescent="0.15">
      <c r="A60" s="67"/>
      <c r="B60" s="68"/>
      <c r="C60" s="67"/>
      <c r="D60" s="67"/>
      <c r="E60" s="67"/>
      <c r="F60" s="67"/>
      <c r="G60" s="67"/>
      <c r="H60" s="67"/>
      <c r="I60" s="67"/>
      <c r="J60" s="67"/>
    </row>
    <row r="61" spans="1:10" x14ac:dyDescent="0.15">
      <c r="A61" s="67"/>
      <c r="B61" s="68"/>
      <c r="C61" s="67"/>
      <c r="D61" s="67"/>
      <c r="E61" s="67"/>
      <c r="F61" s="67"/>
      <c r="G61" s="67"/>
      <c r="H61" s="67"/>
      <c r="I61" s="67"/>
      <c r="J61" s="67"/>
    </row>
    <row r="62" spans="1:10" x14ac:dyDescent="0.15">
      <c r="A62" s="67"/>
      <c r="B62" s="68"/>
      <c r="C62" s="67"/>
      <c r="D62" s="67"/>
      <c r="E62" s="67"/>
      <c r="F62" s="67"/>
      <c r="G62" s="67"/>
      <c r="H62" s="67"/>
      <c r="I62" s="67"/>
      <c r="J62" s="67"/>
    </row>
    <row r="63" spans="1:10" x14ac:dyDescent="0.15">
      <c r="A63" s="67"/>
      <c r="B63" s="68"/>
      <c r="C63" s="67"/>
      <c r="D63" s="67"/>
      <c r="E63" s="67"/>
      <c r="F63" s="67"/>
      <c r="G63" s="67"/>
      <c r="H63" s="67"/>
      <c r="I63" s="67"/>
      <c r="J63" s="67"/>
    </row>
    <row r="64" spans="1:10" x14ac:dyDescent="0.15">
      <c r="A64" s="67"/>
      <c r="B64" s="68"/>
      <c r="C64" s="67"/>
      <c r="D64" s="67"/>
      <c r="E64" s="67"/>
      <c r="F64" s="67"/>
      <c r="G64" s="67"/>
      <c r="H64" s="67"/>
      <c r="I64" s="67"/>
      <c r="J64" s="67"/>
    </row>
    <row r="65" spans="1:10" x14ac:dyDescent="0.15">
      <c r="A65" s="67"/>
      <c r="B65" s="68"/>
      <c r="C65" s="67"/>
      <c r="D65" s="67"/>
      <c r="E65" s="67"/>
      <c r="F65" s="67"/>
      <c r="G65" s="67"/>
      <c r="H65" s="67"/>
      <c r="I65" s="67"/>
      <c r="J65" s="67"/>
    </row>
    <row r="66" spans="1:10" x14ac:dyDescent="0.15">
      <c r="A66" s="67"/>
      <c r="B66" s="68"/>
      <c r="C66" s="67"/>
      <c r="D66" s="67"/>
      <c r="E66" s="67"/>
      <c r="F66" s="67"/>
      <c r="G66" s="67"/>
      <c r="H66" s="67"/>
      <c r="I66" s="67"/>
      <c r="J66" s="67"/>
    </row>
    <row r="67" spans="1:10" x14ac:dyDescent="0.15">
      <c r="A67" s="67"/>
      <c r="B67" s="68"/>
      <c r="C67" s="67"/>
      <c r="D67" s="67"/>
      <c r="E67" s="67"/>
      <c r="F67" s="67"/>
      <c r="G67" s="67"/>
      <c r="H67" s="67"/>
      <c r="I67" s="67"/>
      <c r="J67" s="67"/>
    </row>
    <row r="68" spans="1:10" x14ac:dyDescent="0.15">
      <c r="A68" s="67"/>
      <c r="B68" s="68"/>
      <c r="C68" s="67"/>
      <c r="D68" s="67"/>
      <c r="E68" s="67"/>
      <c r="F68" s="67"/>
      <c r="G68" s="67"/>
      <c r="H68" s="67"/>
      <c r="I68" s="67"/>
      <c r="J68" s="67"/>
    </row>
    <row r="69" spans="1:10" x14ac:dyDescent="0.15">
      <c r="A69" s="67"/>
      <c r="B69" s="68"/>
      <c r="C69" s="67"/>
      <c r="D69" s="67"/>
      <c r="E69" s="67"/>
      <c r="F69" s="67"/>
      <c r="G69" s="67"/>
      <c r="H69" s="67"/>
      <c r="I69" s="67"/>
      <c r="J69" s="67"/>
    </row>
    <row r="70" spans="1:10" x14ac:dyDescent="0.15">
      <c r="A70" s="67"/>
      <c r="B70" s="68"/>
      <c r="C70" s="67"/>
      <c r="D70" s="67"/>
      <c r="E70" s="67"/>
      <c r="F70" s="67"/>
      <c r="G70" s="67"/>
      <c r="H70" s="67"/>
      <c r="I70" s="67"/>
      <c r="J70" s="67"/>
    </row>
    <row r="71" spans="1:10" x14ac:dyDescent="0.15">
      <c r="A71" s="67"/>
      <c r="B71" s="68"/>
      <c r="C71" s="67"/>
      <c r="D71" s="67"/>
      <c r="E71" s="67"/>
      <c r="F71" s="67"/>
      <c r="G71" s="67"/>
      <c r="H71" s="67"/>
      <c r="I71" s="67"/>
      <c r="J71" s="67"/>
    </row>
    <row r="72" spans="1:10" x14ac:dyDescent="0.15">
      <c r="A72" s="67"/>
      <c r="B72" s="68"/>
      <c r="C72" s="67"/>
      <c r="D72" s="67"/>
      <c r="E72" s="67"/>
      <c r="F72" s="67"/>
      <c r="G72" s="67"/>
      <c r="H72" s="67"/>
      <c r="I72" s="67"/>
      <c r="J72" s="67"/>
    </row>
    <row r="73" spans="1:10" x14ac:dyDescent="0.15">
      <c r="A73" s="67"/>
      <c r="B73" s="68"/>
      <c r="C73" s="67"/>
      <c r="D73" s="67"/>
      <c r="E73" s="67"/>
      <c r="F73" s="67"/>
      <c r="G73" s="67"/>
      <c r="H73" s="67"/>
      <c r="I73" s="67"/>
      <c r="J73" s="67"/>
    </row>
    <row r="74" spans="1:10" x14ac:dyDescent="0.15">
      <c r="A74" s="67"/>
      <c r="B74" s="68"/>
      <c r="C74" s="67"/>
      <c r="D74" s="67"/>
      <c r="E74" s="67"/>
      <c r="F74" s="67"/>
      <c r="G74" s="67"/>
      <c r="H74" s="67"/>
      <c r="I74" s="67"/>
      <c r="J74" s="67"/>
    </row>
    <row r="75" spans="1:10" x14ac:dyDescent="0.15">
      <c r="A75" s="67"/>
      <c r="B75" s="68"/>
      <c r="C75" s="67"/>
      <c r="D75" s="67"/>
      <c r="E75" s="67"/>
      <c r="F75" s="67"/>
      <c r="G75" s="67"/>
      <c r="H75" s="67"/>
      <c r="I75" s="67"/>
      <c r="J75" s="67"/>
    </row>
    <row r="76" spans="1:10" x14ac:dyDescent="0.15">
      <c r="A76" s="67"/>
      <c r="B76" s="68"/>
      <c r="C76" s="67"/>
      <c r="D76" s="67"/>
      <c r="E76" s="67"/>
      <c r="F76" s="67"/>
      <c r="G76" s="67"/>
      <c r="H76" s="67"/>
      <c r="I76" s="67"/>
      <c r="J76" s="67"/>
    </row>
    <row r="77" spans="1:10" x14ac:dyDescent="0.15">
      <c r="A77" s="67"/>
      <c r="B77" s="68"/>
      <c r="C77" s="67"/>
      <c r="D77" s="67"/>
      <c r="E77" s="67"/>
      <c r="F77" s="67"/>
      <c r="G77" s="67"/>
      <c r="H77" s="67"/>
      <c r="I77" s="67"/>
      <c r="J77" s="67"/>
    </row>
    <row r="78" spans="1:10" x14ac:dyDescent="0.15">
      <c r="A78" s="67"/>
      <c r="B78" s="68"/>
      <c r="C78" s="67"/>
      <c r="D78" s="67"/>
      <c r="E78" s="67"/>
      <c r="F78" s="67"/>
      <c r="G78" s="67"/>
      <c r="H78" s="67"/>
      <c r="I78" s="67"/>
      <c r="J78" s="67"/>
    </row>
    <row r="79" spans="1:10" x14ac:dyDescent="0.15">
      <c r="A79" s="67"/>
      <c r="B79" s="68"/>
      <c r="C79" s="67"/>
      <c r="D79" s="67"/>
      <c r="E79" s="67"/>
      <c r="F79" s="67"/>
      <c r="G79" s="67"/>
      <c r="H79" s="67"/>
      <c r="I79" s="67"/>
      <c r="J79" s="67"/>
    </row>
    <row r="80" spans="1:10" x14ac:dyDescent="0.15">
      <c r="A80" s="67"/>
      <c r="B80" s="68"/>
      <c r="C80" s="67"/>
      <c r="D80" s="67"/>
      <c r="E80" s="67"/>
      <c r="F80" s="67"/>
      <c r="G80" s="67"/>
      <c r="H80" s="67"/>
      <c r="I80" s="67"/>
      <c r="J80" s="67"/>
    </row>
    <row r="81" spans="1:10" x14ac:dyDescent="0.15">
      <c r="A81" s="67"/>
      <c r="B81" s="68"/>
      <c r="C81" s="67"/>
      <c r="D81" s="67"/>
      <c r="E81" s="67"/>
      <c r="F81" s="67"/>
      <c r="G81" s="67"/>
      <c r="H81" s="67"/>
      <c r="I81" s="67"/>
      <c r="J81" s="67"/>
    </row>
    <row r="82" spans="1:10" x14ac:dyDescent="0.15">
      <c r="A82" s="67"/>
      <c r="B82" s="68"/>
      <c r="C82" s="67"/>
      <c r="D82" s="67"/>
      <c r="E82" s="67"/>
      <c r="F82" s="67"/>
      <c r="G82" s="67"/>
      <c r="H82" s="67"/>
      <c r="I82" s="67"/>
      <c r="J82" s="67"/>
    </row>
    <row r="83" spans="1:10" x14ac:dyDescent="0.15">
      <c r="A83" s="67"/>
      <c r="B83" s="68"/>
      <c r="C83" s="67"/>
      <c r="D83" s="67"/>
      <c r="E83" s="67"/>
      <c r="F83" s="67"/>
      <c r="G83" s="67"/>
      <c r="H83" s="67"/>
      <c r="I83" s="67"/>
      <c r="J83" s="67"/>
    </row>
    <row r="84" spans="1:10" x14ac:dyDescent="0.15">
      <c r="A84" s="67"/>
      <c r="B84" s="68"/>
      <c r="C84" s="67"/>
      <c r="D84" s="67"/>
      <c r="E84" s="67"/>
      <c r="F84" s="67"/>
      <c r="G84" s="67"/>
      <c r="H84" s="67"/>
      <c r="I84" s="67"/>
      <c r="J84" s="67"/>
    </row>
    <row r="85" spans="1:10" x14ac:dyDescent="0.15">
      <c r="A85" s="67"/>
      <c r="B85" s="68"/>
      <c r="C85" s="67"/>
      <c r="D85" s="67"/>
      <c r="E85" s="67"/>
      <c r="F85" s="67"/>
      <c r="G85" s="67"/>
      <c r="H85" s="67"/>
      <c r="I85" s="67"/>
      <c r="J85" s="67"/>
    </row>
    <row r="86" spans="1:10" x14ac:dyDescent="0.15">
      <c r="A86" s="67"/>
      <c r="B86" s="68"/>
      <c r="C86" s="67"/>
      <c r="D86" s="67"/>
      <c r="E86" s="67"/>
      <c r="F86" s="67"/>
      <c r="G86" s="67"/>
      <c r="H86" s="67"/>
      <c r="I86" s="67"/>
      <c r="J86" s="67"/>
    </row>
    <row r="87" spans="1:10" x14ac:dyDescent="0.15">
      <c r="A87" s="67"/>
      <c r="B87" s="68"/>
      <c r="C87" s="67"/>
      <c r="D87" s="67"/>
      <c r="E87" s="67"/>
      <c r="F87" s="67"/>
      <c r="G87" s="67"/>
      <c r="H87" s="67"/>
      <c r="I87" s="67"/>
      <c r="J87" s="67"/>
    </row>
    <row r="88" spans="1:10" x14ac:dyDescent="0.15">
      <c r="A88" s="67"/>
      <c r="B88" s="68"/>
      <c r="C88" s="67"/>
      <c r="D88" s="67"/>
      <c r="E88" s="67"/>
      <c r="F88" s="67"/>
      <c r="G88" s="67"/>
      <c r="H88" s="67"/>
      <c r="I88" s="67"/>
      <c r="J88" s="67"/>
    </row>
    <row r="89" spans="1:10" x14ac:dyDescent="0.15">
      <c r="A89" s="67"/>
      <c r="B89" s="68"/>
      <c r="C89" s="67"/>
      <c r="D89" s="67"/>
      <c r="E89" s="67"/>
      <c r="F89" s="67"/>
      <c r="G89" s="67"/>
      <c r="H89" s="67"/>
      <c r="I89" s="67"/>
      <c r="J89" s="67"/>
    </row>
    <row r="90" spans="1:10" x14ac:dyDescent="0.15">
      <c r="A90" s="67"/>
      <c r="B90" s="68"/>
      <c r="C90" s="67"/>
      <c r="D90" s="67"/>
      <c r="E90" s="67"/>
      <c r="F90" s="67"/>
      <c r="G90" s="67"/>
      <c r="H90" s="67"/>
      <c r="I90" s="67"/>
      <c r="J90" s="67"/>
    </row>
    <row r="91" spans="1:10" x14ac:dyDescent="0.15">
      <c r="A91" s="67"/>
      <c r="B91" s="68"/>
      <c r="C91" s="67"/>
      <c r="D91" s="67"/>
      <c r="E91" s="67"/>
      <c r="F91" s="67"/>
      <c r="G91" s="67"/>
      <c r="H91" s="67"/>
      <c r="I91" s="67"/>
      <c r="J91" s="67"/>
    </row>
    <row r="92" spans="1:10" x14ac:dyDescent="0.15">
      <c r="A92" s="67"/>
      <c r="B92" s="68"/>
      <c r="C92" s="67"/>
      <c r="D92" s="67"/>
      <c r="E92" s="67"/>
      <c r="F92" s="67"/>
      <c r="G92" s="67"/>
      <c r="H92" s="67"/>
      <c r="I92" s="67"/>
      <c r="J92" s="67"/>
    </row>
    <row r="93" spans="1:10" x14ac:dyDescent="0.15">
      <c r="A93" s="67"/>
      <c r="B93" s="68"/>
      <c r="C93" s="67"/>
      <c r="D93" s="67"/>
      <c r="E93" s="67"/>
      <c r="F93" s="67"/>
      <c r="G93" s="67"/>
      <c r="H93" s="67"/>
      <c r="I93" s="67"/>
      <c r="J93" s="67"/>
    </row>
    <row r="94" spans="1:10" x14ac:dyDescent="0.15">
      <c r="A94" s="67"/>
      <c r="B94" s="68"/>
      <c r="C94" s="67"/>
      <c r="D94" s="67"/>
      <c r="E94" s="67"/>
      <c r="F94" s="67"/>
      <c r="G94" s="67"/>
      <c r="H94" s="67"/>
      <c r="I94" s="67"/>
      <c r="J94" s="67"/>
    </row>
    <row r="95" spans="1:10" x14ac:dyDescent="0.15">
      <c r="A95" s="67"/>
      <c r="B95" s="68"/>
      <c r="C95" s="67"/>
      <c r="D95" s="67"/>
      <c r="E95" s="67"/>
      <c r="F95" s="67"/>
      <c r="G95" s="67"/>
      <c r="H95" s="67"/>
      <c r="I95" s="67"/>
      <c r="J95" s="67"/>
    </row>
    <row r="96" spans="1:10" x14ac:dyDescent="0.15">
      <c r="A96" s="67"/>
      <c r="B96" s="68"/>
      <c r="C96" s="67"/>
      <c r="D96" s="67"/>
      <c r="E96" s="67"/>
      <c r="F96" s="67"/>
      <c r="G96" s="67"/>
      <c r="H96" s="67"/>
      <c r="I96" s="67"/>
      <c r="J96" s="67"/>
    </row>
    <row r="97" spans="1:10" x14ac:dyDescent="0.15">
      <c r="A97" s="67"/>
      <c r="B97" s="68"/>
      <c r="C97" s="67"/>
      <c r="D97" s="67"/>
      <c r="E97" s="67"/>
      <c r="F97" s="67"/>
      <c r="G97" s="67"/>
      <c r="H97" s="67"/>
      <c r="I97" s="67"/>
      <c r="J97" s="67"/>
    </row>
    <row r="98" spans="1:10" x14ac:dyDescent="0.15">
      <c r="A98" s="67"/>
      <c r="B98" s="68"/>
      <c r="C98" s="67"/>
      <c r="D98" s="67"/>
      <c r="E98" s="67"/>
      <c r="F98" s="67"/>
      <c r="G98" s="67"/>
      <c r="H98" s="67"/>
      <c r="I98" s="67"/>
      <c r="J98" s="67"/>
    </row>
    <row r="99" spans="1:10" x14ac:dyDescent="0.15">
      <c r="A99" s="67"/>
      <c r="B99" s="68"/>
      <c r="C99" s="67"/>
      <c r="D99" s="67"/>
      <c r="E99" s="67"/>
      <c r="F99" s="67"/>
      <c r="G99" s="67"/>
      <c r="H99" s="67"/>
      <c r="I99" s="67"/>
      <c r="J99" s="67"/>
    </row>
    <row r="100" spans="1:10" x14ac:dyDescent="0.15">
      <c r="A100" s="67"/>
      <c r="B100" s="68"/>
      <c r="C100" s="67"/>
      <c r="D100" s="67"/>
      <c r="E100" s="67"/>
      <c r="F100" s="67"/>
      <c r="G100" s="67"/>
      <c r="H100" s="67"/>
      <c r="I100" s="67"/>
      <c r="J100" s="67"/>
    </row>
    <row r="101" spans="1:10" x14ac:dyDescent="0.15">
      <c r="A101" s="67"/>
      <c r="B101" s="68"/>
      <c r="C101" s="67"/>
      <c r="D101" s="67"/>
      <c r="E101" s="67"/>
      <c r="F101" s="67"/>
      <c r="G101" s="67"/>
      <c r="H101" s="67"/>
      <c r="I101" s="67"/>
      <c r="J101" s="67"/>
    </row>
    <row r="102" spans="1:10" x14ac:dyDescent="0.15">
      <c r="A102" s="67"/>
      <c r="B102" s="68"/>
      <c r="C102" s="67"/>
      <c r="D102" s="67"/>
      <c r="E102" s="67"/>
      <c r="F102" s="67"/>
      <c r="G102" s="67"/>
      <c r="H102" s="67"/>
      <c r="I102" s="67"/>
      <c r="J102" s="67"/>
    </row>
    <row r="103" spans="1:10" x14ac:dyDescent="0.15">
      <c r="A103" s="67"/>
      <c r="B103" s="68"/>
      <c r="C103" s="67"/>
      <c r="D103" s="67"/>
      <c r="E103" s="67"/>
      <c r="F103" s="67"/>
      <c r="G103" s="67"/>
      <c r="H103" s="67"/>
      <c r="I103" s="67"/>
      <c r="J103" s="67"/>
    </row>
    <row r="104" spans="1:10" x14ac:dyDescent="0.15">
      <c r="A104" s="67"/>
      <c r="B104" s="68"/>
      <c r="C104" s="67"/>
      <c r="D104" s="67"/>
      <c r="E104" s="67"/>
      <c r="F104" s="67"/>
      <c r="G104" s="67"/>
      <c r="H104" s="67"/>
      <c r="I104" s="67"/>
      <c r="J104" s="67"/>
    </row>
    <row r="105" spans="1:10" x14ac:dyDescent="0.15">
      <c r="A105" s="67"/>
      <c r="B105" s="68"/>
      <c r="C105" s="67"/>
      <c r="D105" s="67"/>
      <c r="E105" s="67"/>
      <c r="F105" s="67"/>
      <c r="G105" s="67"/>
      <c r="H105" s="67"/>
      <c r="I105" s="67"/>
      <c r="J105" s="67"/>
    </row>
    <row r="106" spans="1:10" x14ac:dyDescent="0.15">
      <c r="A106" s="67"/>
      <c r="B106" s="68"/>
      <c r="C106" s="67"/>
      <c r="D106" s="67"/>
      <c r="E106" s="67"/>
      <c r="F106" s="67"/>
      <c r="G106" s="67"/>
      <c r="H106" s="67"/>
      <c r="I106" s="67"/>
      <c r="J106" s="67"/>
    </row>
    <row r="107" spans="1:10" x14ac:dyDescent="0.15">
      <c r="A107" s="67"/>
      <c r="B107" s="68"/>
      <c r="C107" s="67"/>
      <c r="D107" s="67"/>
      <c r="E107" s="67"/>
      <c r="F107" s="67"/>
      <c r="G107" s="67"/>
      <c r="H107" s="67"/>
      <c r="I107" s="67"/>
      <c r="J107" s="67"/>
    </row>
    <row r="108" spans="1:10" x14ac:dyDescent="0.15">
      <c r="A108" s="67"/>
      <c r="B108" s="68"/>
      <c r="C108" s="67"/>
      <c r="D108" s="67"/>
      <c r="E108" s="67"/>
      <c r="F108" s="67"/>
      <c r="G108" s="67"/>
      <c r="H108" s="67"/>
      <c r="I108" s="67"/>
      <c r="J108" s="67"/>
    </row>
    <row r="109" spans="1:10" x14ac:dyDescent="0.15">
      <c r="A109" s="67"/>
      <c r="B109" s="68"/>
      <c r="C109" s="67"/>
      <c r="D109" s="67"/>
      <c r="E109" s="67"/>
      <c r="F109" s="67"/>
      <c r="G109" s="67"/>
      <c r="H109" s="67"/>
      <c r="I109" s="67"/>
      <c r="J109" s="67"/>
    </row>
    <row r="110" spans="1:10" x14ac:dyDescent="0.15">
      <c r="A110" s="67"/>
      <c r="B110" s="68"/>
      <c r="C110" s="67"/>
      <c r="D110" s="67"/>
      <c r="E110" s="67"/>
      <c r="F110" s="67"/>
      <c r="G110" s="67"/>
      <c r="H110" s="67"/>
      <c r="I110" s="67"/>
      <c r="J110" s="67"/>
    </row>
    <row r="111" spans="1:10" x14ac:dyDescent="0.15">
      <c r="A111" s="67"/>
      <c r="B111" s="68"/>
      <c r="C111" s="67"/>
      <c r="D111" s="67"/>
      <c r="E111" s="67"/>
      <c r="F111" s="67"/>
      <c r="G111" s="67"/>
      <c r="H111" s="67"/>
      <c r="I111" s="67"/>
      <c r="J111" s="67"/>
    </row>
    <row r="112" spans="1:10" x14ac:dyDescent="0.15">
      <c r="A112" s="67"/>
      <c r="B112" s="68"/>
      <c r="C112" s="67"/>
      <c r="D112" s="67"/>
      <c r="E112" s="67"/>
      <c r="F112" s="67"/>
      <c r="G112" s="67"/>
      <c r="H112" s="67"/>
      <c r="I112" s="67"/>
      <c r="J112" s="67"/>
    </row>
    <row r="113" spans="1:10" x14ac:dyDescent="0.15">
      <c r="A113" s="67"/>
      <c r="B113" s="68"/>
      <c r="C113" s="67"/>
      <c r="D113" s="67"/>
      <c r="E113" s="67"/>
      <c r="F113" s="67"/>
      <c r="G113" s="67"/>
      <c r="H113" s="67"/>
      <c r="I113" s="67"/>
      <c r="J113" s="67"/>
    </row>
    <row r="114" spans="1:10" x14ac:dyDescent="0.15">
      <c r="A114" s="67"/>
      <c r="B114" s="68"/>
      <c r="C114" s="67"/>
      <c r="D114" s="67"/>
      <c r="E114" s="67"/>
      <c r="F114" s="67"/>
      <c r="G114" s="67"/>
      <c r="H114" s="67"/>
      <c r="I114" s="67"/>
      <c r="J114" s="67"/>
    </row>
    <row r="115" spans="1:10" x14ac:dyDescent="0.15">
      <c r="A115" s="67"/>
      <c r="B115" s="68"/>
      <c r="C115" s="67"/>
      <c r="D115" s="67"/>
      <c r="E115" s="67"/>
      <c r="F115" s="67"/>
      <c r="G115" s="67"/>
      <c r="H115" s="67"/>
      <c r="I115" s="67"/>
      <c r="J115" s="67"/>
    </row>
    <row r="116" spans="1:10" x14ac:dyDescent="0.15">
      <c r="A116" s="67"/>
      <c r="B116" s="68"/>
      <c r="C116" s="67"/>
      <c r="D116" s="67"/>
      <c r="E116" s="67"/>
      <c r="F116" s="67"/>
      <c r="G116" s="67"/>
      <c r="H116" s="67"/>
      <c r="I116" s="67"/>
      <c r="J116" s="67"/>
    </row>
    <row r="117" spans="1:10" x14ac:dyDescent="0.15">
      <c r="A117" s="67"/>
      <c r="B117" s="68"/>
      <c r="C117" s="67"/>
      <c r="D117" s="67"/>
      <c r="E117" s="67"/>
      <c r="F117" s="67"/>
      <c r="G117" s="67"/>
      <c r="H117" s="67"/>
      <c r="I117" s="67"/>
      <c r="J117" s="67"/>
    </row>
    <row r="118" spans="1:10" x14ac:dyDescent="0.15">
      <c r="A118" s="67"/>
      <c r="B118" s="68"/>
      <c r="C118" s="67"/>
      <c r="D118" s="67"/>
      <c r="E118" s="67"/>
      <c r="F118" s="67"/>
      <c r="G118" s="67"/>
      <c r="H118" s="67"/>
      <c r="I118" s="67"/>
      <c r="J118" s="67"/>
    </row>
    <row r="119" spans="1:10" x14ac:dyDescent="0.15">
      <c r="A119" s="67"/>
      <c r="B119" s="68"/>
      <c r="C119" s="67"/>
      <c r="D119" s="67"/>
      <c r="E119" s="67"/>
      <c r="F119" s="67"/>
      <c r="G119" s="67"/>
      <c r="H119" s="67"/>
      <c r="I119" s="67"/>
      <c r="J119" s="67"/>
    </row>
    <row r="120" spans="1:10" x14ac:dyDescent="0.15">
      <c r="A120" s="67"/>
      <c r="B120" s="68"/>
      <c r="C120" s="67"/>
      <c r="D120" s="67"/>
      <c r="E120" s="67"/>
      <c r="F120" s="67"/>
      <c r="G120" s="67"/>
      <c r="H120" s="67"/>
      <c r="I120" s="67"/>
      <c r="J120" s="67"/>
    </row>
    <row r="121" spans="1:10" x14ac:dyDescent="0.15">
      <c r="A121" s="67"/>
      <c r="B121" s="68"/>
      <c r="C121" s="67"/>
      <c r="D121" s="67"/>
      <c r="E121" s="67"/>
      <c r="F121" s="67"/>
      <c r="G121" s="67"/>
      <c r="H121" s="67"/>
      <c r="I121" s="67"/>
      <c r="J121" s="67"/>
    </row>
    <row r="122" spans="1:10" x14ac:dyDescent="0.15">
      <c r="A122" s="67"/>
      <c r="B122" s="68"/>
      <c r="C122" s="67"/>
      <c r="D122" s="67"/>
      <c r="E122" s="67"/>
      <c r="F122" s="67"/>
      <c r="G122" s="67"/>
      <c r="H122" s="67"/>
      <c r="I122" s="67"/>
      <c r="J122" s="67"/>
    </row>
    <row r="123" spans="1:10" x14ac:dyDescent="0.15">
      <c r="A123" s="67"/>
      <c r="B123" s="68"/>
      <c r="C123" s="67"/>
      <c r="D123" s="67"/>
      <c r="E123" s="67"/>
      <c r="F123" s="67"/>
      <c r="G123" s="67"/>
      <c r="H123" s="67"/>
      <c r="I123" s="67"/>
      <c r="J123" s="67"/>
    </row>
    <row r="124" spans="1:10" x14ac:dyDescent="0.15">
      <c r="A124" s="67"/>
      <c r="B124" s="68"/>
      <c r="C124" s="67"/>
      <c r="D124" s="67"/>
      <c r="E124" s="67"/>
      <c r="F124" s="67"/>
      <c r="G124" s="67"/>
      <c r="H124" s="67"/>
      <c r="I124" s="67"/>
      <c r="J124" s="67"/>
    </row>
    <row r="125" spans="1:10" x14ac:dyDescent="0.15">
      <c r="A125" s="67"/>
      <c r="B125" s="68"/>
      <c r="C125" s="67"/>
      <c r="D125" s="67"/>
      <c r="E125" s="67"/>
      <c r="F125" s="67"/>
      <c r="G125" s="67"/>
      <c r="H125" s="67"/>
      <c r="I125" s="67"/>
      <c r="J125" s="67"/>
    </row>
    <row r="126" spans="1:10" x14ac:dyDescent="0.15">
      <c r="A126" s="67"/>
      <c r="B126" s="68"/>
      <c r="C126" s="67"/>
      <c r="D126" s="67"/>
      <c r="E126" s="67"/>
      <c r="F126" s="67"/>
      <c r="G126" s="67"/>
      <c r="H126" s="67"/>
      <c r="I126" s="67"/>
      <c r="J126" s="67"/>
    </row>
    <row r="127" spans="1:10" x14ac:dyDescent="0.15">
      <c r="A127" s="67"/>
      <c r="B127" s="68"/>
      <c r="C127" s="67"/>
      <c r="D127" s="67"/>
      <c r="E127" s="67"/>
      <c r="F127" s="67"/>
      <c r="G127" s="67"/>
      <c r="H127" s="67"/>
      <c r="I127" s="67"/>
      <c r="J127" s="67"/>
    </row>
    <row r="128" spans="1:10" x14ac:dyDescent="0.15">
      <c r="A128" s="67"/>
      <c r="B128" s="68"/>
      <c r="C128" s="67"/>
      <c r="D128" s="67"/>
      <c r="E128" s="67"/>
      <c r="F128" s="67"/>
      <c r="G128" s="67"/>
      <c r="H128" s="67"/>
      <c r="I128" s="67"/>
      <c r="J128" s="67"/>
    </row>
    <row r="129" spans="1:10" x14ac:dyDescent="0.15">
      <c r="A129" s="67"/>
      <c r="B129" s="68"/>
      <c r="C129" s="67"/>
      <c r="D129" s="67"/>
      <c r="E129" s="67"/>
      <c r="F129" s="67"/>
      <c r="G129" s="67"/>
      <c r="H129" s="67"/>
      <c r="I129" s="67"/>
      <c r="J129" s="67"/>
    </row>
    <row r="130" spans="1:10" x14ac:dyDescent="0.15">
      <c r="A130" s="67"/>
      <c r="B130" s="68"/>
      <c r="C130" s="67"/>
      <c r="D130" s="67"/>
      <c r="E130" s="67"/>
      <c r="F130" s="67"/>
      <c r="G130" s="67"/>
      <c r="H130" s="67"/>
      <c r="I130" s="67"/>
      <c r="J130" s="67"/>
    </row>
    <row r="131" spans="1:10" x14ac:dyDescent="0.15">
      <c r="A131" s="67"/>
      <c r="B131" s="68"/>
      <c r="C131" s="67"/>
      <c r="D131" s="67"/>
      <c r="E131" s="67"/>
      <c r="F131" s="67"/>
      <c r="G131" s="67"/>
      <c r="H131" s="67"/>
      <c r="I131" s="67"/>
      <c r="J131" s="67"/>
    </row>
    <row r="132" spans="1:10" x14ac:dyDescent="0.15">
      <c r="A132" s="67"/>
      <c r="B132" s="68"/>
      <c r="C132" s="67"/>
      <c r="D132" s="67"/>
      <c r="E132" s="67"/>
      <c r="F132" s="67"/>
      <c r="G132" s="67"/>
      <c r="H132" s="67"/>
      <c r="I132" s="67"/>
      <c r="J132" s="67"/>
    </row>
    <row r="133" spans="1:10" x14ac:dyDescent="0.15">
      <c r="A133" s="67"/>
      <c r="B133" s="68"/>
      <c r="C133" s="67"/>
      <c r="D133" s="67"/>
      <c r="E133" s="67"/>
      <c r="F133" s="67"/>
      <c r="G133" s="67"/>
      <c r="H133" s="67"/>
      <c r="I133" s="67"/>
      <c r="J133" s="67"/>
    </row>
    <row r="134" spans="1:10" x14ac:dyDescent="0.15">
      <c r="A134" s="67"/>
      <c r="B134" s="68"/>
      <c r="C134" s="67"/>
      <c r="D134" s="67"/>
      <c r="E134" s="67"/>
      <c r="F134" s="67"/>
      <c r="G134" s="67"/>
      <c r="H134" s="67"/>
      <c r="I134" s="67"/>
      <c r="J134" s="67"/>
    </row>
    <row r="135" spans="1:10" x14ac:dyDescent="0.15">
      <c r="A135" s="67"/>
      <c r="B135" s="68"/>
      <c r="C135" s="67"/>
      <c r="D135" s="67"/>
      <c r="E135" s="67"/>
      <c r="F135" s="67"/>
      <c r="G135" s="67"/>
      <c r="H135" s="67"/>
      <c r="I135" s="67"/>
      <c r="J135" s="67"/>
    </row>
    <row r="136" spans="1:10" x14ac:dyDescent="0.15">
      <c r="A136" s="67"/>
      <c r="B136" s="68"/>
      <c r="C136" s="67"/>
      <c r="D136" s="67"/>
      <c r="E136" s="67"/>
      <c r="F136" s="67"/>
      <c r="G136" s="67"/>
      <c r="H136" s="67"/>
      <c r="I136" s="67"/>
      <c r="J136" s="67"/>
    </row>
    <row r="137" spans="1:10" x14ac:dyDescent="0.15">
      <c r="A137" s="67"/>
      <c r="B137" s="68"/>
      <c r="C137" s="67"/>
      <c r="D137" s="67"/>
      <c r="E137" s="67"/>
      <c r="F137" s="67"/>
      <c r="G137" s="67"/>
      <c r="H137" s="67"/>
      <c r="I137" s="67"/>
      <c r="J137" s="67"/>
    </row>
    <row r="138" spans="1:10" x14ac:dyDescent="0.15">
      <c r="A138" s="67"/>
      <c r="B138" s="68"/>
      <c r="C138" s="67"/>
      <c r="D138" s="67"/>
      <c r="E138" s="67"/>
      <c r="F138" s="67"/>
      <c r="G138" s="67"/>
      <c r="H138" s="67"/>
      <c r="I138" s="67"/>
      <c r="J138" s="67"/>
    </row>
    <row r="139" spans="1:10" x14ac:dyDescent="0.15">
      <c r="A139" s="67"/>
      <c r="B139" s="68"/>
      <c r="C139" s="67"/>
      <c r="D139" s="67"/>
      <c r="E139" s="67"/>
      <c r="F139" s="67"/>
      <c r="G139" s="67"/>
      <c r="H139" s="67"/>
      <c r="I139" s="67"/>
      <c r="J139" s="67"/>
    </row>
    <row r="140" spans="1:10" x14ac:dyDescent="0.15">
      <c r="A140" s="67"/>
      <c r="B140" s="68"/>
      <c r="C140" s="67"/>
      <c r="D140" s="67"/>
      <c r="E140" s="67"/>
      <c r="F140" s="67"/>
      <c r="G140" s="67"/>
      <c r="H140" s="67"/>
      <c r="I140" s="67"/>
      <c r="J140" s="67"/>
    </row>
    <row r="141" spans="1:10" x14ac:dyDescent="0.15">
      <c r="A141" s="67"/>
      <c r="B141" s="68"/>
      <c r="C141" s="67"/>
      <c r="D141" s="67"/>
      <c r="E141" s="67"/>
      <c r="F141" s="67"/>
      <c r="G141" s="67"/>
      <c r="H141" s="67"/>
      <c r="I141" s="67"/>
      <c r="J141" s="67"/>
    </row>
    <row r="142" spans="1:10" x14ac:dyDescent="0.15">
      <c r="A142" s="67"/>
      <c r="B142" s="68"/>
      <c r="C142" s="67"/>
      <c r="D142" s="67"/>
      <c r="E142" s="67"/>
      <c r="F142" s="67"/>
      <c r="G142" s="67"/>
      <c r="H142" s="67"/>
      <c r="I142" s="67"/>
      <c r="J142" s="67"/>
    </row>
    <row r="143" spans="1:10" x14ac:dyDescent="0.15">
      <c r="A143" s="67"/>
      <c r="B143" s="68"/>
      <c r="C143" s="67"/>
      <c r="D143" s="67"/>
      <c r="E143" s="67"/>
      <c r="F143" s="67"/>
      <c r="G143" s="67"/>
      <c r="H143" s="67"/>
      <c r="I143" s="67"/>
      <c r="J143" s="67"/>
    </row>
    <row r="144" spans="1:10" x14ac:dyDescent="0.15">
      <c r="A144" s="67"/>
      <c r="B144" s="68"/>
      <c r="C144" s="67"/>
      <c r="D144" s="67"/>
      <c r="E144" s="67"/>
      <c r="F144" s="67"/>
      <c r="G144" s="67"/>
      <c r="H144" s="67"/>
      <c r="I144" s="67"/>
      <c r="J144" s="67"/>
    </row>
    <row r="145" spans="1:10" x14ac:dyDescent="0.15">
      <c r="A145" s="67"/>
      <c r="B145" s="68"/>
      <c r="C145" s="67"/>
      <c r="D145" s="67"/>
      <c r="E145" s="67"/>
      <c r="F145" s="67"/>
      <c r="G145" s="67"/>
      <c r="H145" s="67"/>
      <c r="I145" s="67"/>
      <c r="J145" s="67"/>
    </row>
    <row r="146" spans="1:10" x14ac:dyDescent="0.15">
      <c r="A146" s="67"/>
      <c r="B146" s="68"/>
      <c r="C146" s="67"/>
      <c r="D146" s="67"/>
      <c r="E146" s="67"/>
      <c r="F146" s="67"/>
      <c r="G146" s="67"/>
      <c r="H146" s="67"/>
      <c r="I146" s="67"/>
      <c r="J146" s="67"/>
    </row>
    <row r="147" spans="1:10" x14ac:dyDescent="0.15">
      <c r="A147" s="67"/>
      <c r="B147" s="68"/>
      <c r="C147" s="67"/>
      <c r="D147" s="67"/>
      <c r="E147" s="67"/>
      <c r="F147" s="67"/>
      <c r="G147" s="67"/>
      <c r="H147" s="67"/>
      <c r="I147" s="67"/>
      <c r="J147" s="67"/>
    </row>
    <row r="148" spans="1:10" x14ac:dyDescent="0.15">
      <c r="A148" s="67"/>
      <c r="B148" s="68"/>
      <c r="C148" s="67"/>
      <c r="D148" s="67"/>
      <c r="E148" s="67"/>
      <c r="F148" s="67"/>
      <c r="G148" s="67"/>
      <c r="H148" s="67"/>
      <c r="I148" s="67"/>
      <c r="J148" s="67"/>
    </row>
    <row r="149" spans="1:10" x14ac:dyDescent="0.15">
      <c r="A149" s="67"/>
      <c r="B149" s="68"/>
      <c r="C149" s="67"/>
      <c r="D149" s="67"/>
      <c r="E149" s="67"/>
      <c r="F149" s="67"/>
      <c r="G149" s="67"/>
      <c r="H149" s="67"/>
      <c r="I149" s="67"/>
      <c r="J149" s="67"/>
    </row>
    <row r="150" spans="1:10" x14ac:dyDescent="0.15">
      <c r="A150" s="67"/>
      <c r="B150" s="68"/>
      <c r="C150" s="67"/>
      <c r="D150" s="67"/>
      <c r="E150" s="67"/>
      <c r="F150" s="67"/>
      <c r="G150" s="67"/>
      <c r="H150" s="67"/>
      <c r="I150" s="67"/>
      <c r="J150" s="67"/>
    </row>
    <row r="151" spans="1:10" x14ac:dyDescent="0.15">
      <c r="A151" s="67"/>
      <c r="B151" s="68"/>
      <c r="C151" s="67"/>
      <c r="D151" s="67"/>
      <c r="E151" s="67"/>
      <c r="F151" s="67"/>
      <c r="G151" s="67"/>
      <c r="H151" s="67"/>
      <c r="I151" s="67"/>
      <c r="J151" s="67"/>
    </row>
    <row r="152" spans="1:10" x14ac:dyDescent="0.15">
      <c r="A152" s="67"/>
      <c r="B152" s="68"/>
      <c r="C152" s="67"/>
      <c r="D152" s="67"/>
      <c r="E152" s="67"/>
      <c r="F152" s="67"/>
      <c r="G152" s="67"/>
      <c r="H152" s="67"/>
      <c r="I152" s="67"/>
      <c r="J152" s="67"/>
    </row>
    <row r="153" spans="1:10" x14ac:dyDescent="0.15">
      <c r="A153" s="67"/>
      <c r="B153" s="68"/>
      <c r="C153" s="67"/>
      <c r="D153" s="67"/>
      <c r="E153" s="67"/>
      <c r="F153" s="67"/>
      <c r="G153" s="67"/>
      <c r="H153" s="67"/>
      <c r="I153" s="67"/>
      <c r="J153" s="67"/>
    </row>
    <row r="154" spans="1:10" x14ac:dyDescent="0.15">
      <c r="A154" s="67"/>
      <c r="B154" s="68"/>
      <c r="C154" s="67"/>
      <c r="D154" s="67"/>
      <c r="E154" s="67"/>
      <c r="F154" s="67"/>
      <c r="G154" s="67"/>
      <c r="H154" s="67"/>
      <c r="I154" s="67"/>
      <c r="J154" s="67"/>
    </row>
    <row r="155" spans="1:10" x14ac:dyDescent="0.15">
      <c r="A155" s="67"/>
      <c r="B155" s="68"/>
      <c r="C155" s="67"/>
      <c r="D155" s="67"/>
      <c r="E155" s="67"/>
      <c r="F155" s="67"/>
      <c r="G155" s="67"/>
      <c r="H155" s="67"/>
      <c r="I155" s="67"/>
      <c r="J155" s="67"/>
    </row>
    <row r="156" spans="1:10" x14ac:dyDescent="0.15">
      <c r="A156" s="67"/>
      <c r="B156" s="68"/>
      <c r="C156" s="67"/>
      <c r="D156" s="67"/>
      <c r="E156" s="67"/>
      <c r="F156" s="67"/>
      <c r="G156" s="67"/>
      <c r="H156" s="67"/>
      <c r="I156" s="67"/>
      <c r="J156" s="67"/>
    </row>
    <row r="157" spans="1:10" x14ac:dyDescent="0.15">
      <c r="A157" s="67"/>
      <c r="B157" s="68"/>
      <c r="C157" s="67"/>
      <c r="D157" s="67"/>
      <c r="E157" s="67"/>
      <c r="F157" s="67"/>
      <c r="G157" s="67"/>
      <c r="H157" s="67"/>
      <c r="I157" s="67"/>
      <c r="J157" s="67"/>
    </row>
    <row r="158" spans="1:10" x14ac:dyDescent="0.15">
      <c r="A158" s="67"/>
      <c r="B158" s="68"/>
      <c r="C158" s="67"/>
      <c r="D158" s="67"/>
      <c r="E158" s="67"/>
      <c r="F158" s="67"/>
      <c r="G158" s="67"/>
      <c r="H158" s="67"/>
      <c r="I158" s="67"/>
      <c r="J158" s="67"/>
    </row>
    <row r="159" spans="1:10" x14ac:dyDescent="0.15">
      <c r="A159" s="67"/>
      <c r="B159" s="68"/>
      <c r="C159" s="67"/>
      <c r="D159" s="67"/>
      <c r="E159" s="67"/>
      <c r="F159" s="67"/>
      <c r="G159" s="67"/>
      <c r="H159" s="67"/>
      <c r="I159" s="67"/>
      <c r="J159" s="67"/>
    </row>
    <row r="160" spans="1:10" x14ac:dyDescent="0.15">
      <c r="A160" s="67"/>
      <c r="B160" s="68"/>
      <c r="C160" s="67"/>
      <c r="D160" s="67"/>
      <c r="E160" s="67"/>
      <c r="F160" s="67"/>
      <c r="G160" s="67"/>
      <c r="H160" s="67"/>
      <c r="I160" s="67"/>
      <c r="J160" s="67"/>
    </row>
    <row r="161" spans="1:10" x14ac:dyDescent="0.15">
      <c r="A161" s="67"/>
      <c r="B161" s="68"/>
      <c r="C161" s="67"/>
      <c r="D161" s="67"/>
      <c r="E161" s="67"/>
      <c r="F161" s="67"/>
      <c r="G161" s="67"/>
      <c r="H161" s="67"/>
      <c r="I161" s="67"/>
      <c r="J161" s="67"/>
    </row>
    <row r="162" spans="1:10" x14ac:dyDescent="0.15">
      <c r="A162" s="67"/>
      <c r="B162" s="68"/>
      <c r="C162" s="67"/>
      <c r="D162" s="67"/>
      <c r="E162" s="67"/>
      <c r="F162" s="67"/>
      <c r="G162" s="67"/>
      <c r="H162" s="67"/>
      <c r="I162" s="67"/>
      <c r="J162" s="67"/>
    </row>
    <row r="163" spans="1:10" x14ac:dyDescent="0.15">
      <c r="A163" s="67"/>
      <c r="B163" s="68"/>
      <c r="C163" s="67"/>
      <c r="D163" s="67"/>
      <c r="E163" s="67"/>
      <c r="F163" s="67"/>
      <c r="G163" s="67"/>
      <c r="H163" s="67"/>
      <c r="I163" s="67"/>
      <c r="J163" s="67"/>
    </row>
    <row r="164" spans="1:10" x14ac:dyDescent="0.15">
      <c r="A164" s="67"/>
      <c r="B164" s="68"/>
      <c r="C164" s="67"/>
      <c r="D164" s="67"/>
      <c r="E164" s="67"/>
      <c r="F164" s="67"/>
      <c r="G164" s="67"/>
      <c r="H164" s="67"/>
      <c r="I164" s="67"/>
      <c r="J164" s="67"/>
    </row>
    <row r="165" spans="1:10" x14ac:dyDescent="0.15">
      <c r="A165" s="67"/>
      <c r="B165" s="68"/>
      <c r="C165" s="67"/>
      <c r="D165" s="67"/>
      <c r="E165" s="67"/>
      <c r="F165" s="67"/>
      <c r="G165" s="67"/>
      <c r="H165" s="67"/>
      <c r="I165" s="67"/>
      <c r="J165" s="67"/>
    </row>
    <row r="166" spans="1:10" x14ac:dyDescent="0.15">
      <c r="A166" s="67"/>
      <c r="B166" s="68"/>
      <c r="C166" s="67"/>
      <c r="D166" s="67"/>
      <c r="E166" s="67"/>
      <c r="F166" s="67"/>
      <c r="G166" s="67"/>
      <c r="H166" s="67"/>
      <c r="I166" s="67"/>
      <c r="J166" s="67"/>
    </row>
    <row r="167" spans="1:10" x14ac:dyDescent="0.15">
      <c r="A167" s="67"/>
      <c r="B167" s="68"/>
      <c r="C167" s="67"/>
      <c r="D167" s="67"/>
      <c r="E167" s="67"/>
      <c r="F167" s="67"/>
      <c r="G167" s="67"/>
      <c r="H167" s="67"/>
      <c r="I167" s="67"/>
      <c r="J167" s="67"/>
    </row>
    <row r="168" spans="1:10" x14ac:dyDescent="0.15">
      <c r="A168" s="67"/>
      <c r="B168" s="68"/>
      <c r="C168" s="67"/>
      <c r="D168" s="67"/>
      <c r="E168" s="67"/>
      <c r="F168" s="67"/>
      <c r="G168" s="67"/>
      <c r="H168" s="67"/>
      <c r="I168" s="67"/>
      <c r="J168" s="67"/>
    </row>
    <row r="169" spans="1:10" x14ac:dyDescent="0.15">
      <c r="A169" s="67"/>
      <c r="B169" s="68"/>
      <c r="C169" s="67"/>
      <c r="D169" s="67"/>
      <c r="E169" s="67"/>
      <c r="F169" s="67"/>
      <c r="G169" s="67"/>
      <c r="H169" s="67"/>
      <c r="I169" s="67"/>
      <c r="J169" s="67"/>
    </row>
    <row r="170" spans="1:10" x14ac:dyDescent="0.15">
      <c r="A170" s="67"/>
      <c r="B170" s="68"/>
      <c r="C170" s="67"/>
      <c r="D170" s="67"/>
      <c r="E170" s="67"/>
      <c r="F170" s="67"/>
      <c r="G170" s="67"/>
      <c r="H170" s="67"/>
      <c r="I170" s="67"/>
      <c r="J170" s="67"/>
    </row>
    <row r="171" spans="1:10" x14ac:dyDescent="0.15">
      <c r="A171" s="67"/>
      <c r="B171" s="68"/>
      <c r="C171" s="67"/>
      <c r="D171" s="67"/>
      <c r="E171" s="67"/>
      <c r="F171" s="67"/>
      <c r="G171" s="67"/>
      <c r="H171" s="67"/>
      <c r="I171" s="67"/>
      <c r="J171" s="67"/>
    </row>
    <row r="172" spans="1:10" x14ac:dyDescent="0.15">
      <c r="A172" s="67"/>
      <c r="B172" s="68"/>
      <c r="C172" s="67"/>
      <c r="D172" s="67"/>
      <c r="E172" s="67"/>
      <c r="F172" s="67"/>
      <c r="G172" s="67"/>
      <c r="H172" s="67"/>
      <c r="I172" s="67"/>
      <c r="J172" s="67"/>
    </row>
    <row r="173" spans="1:10" x14ac:dyDescent="0.15">
      <c r="A173" s="67"/>
      <c r="B173" s="68"/>
      <c r="C173" s="67"/>
      <c r="D173" s="67"/>
      <c r="E173" s="67"/>
      <c r="F173" s="67"/>
      <c r="G173" s="67"/>
      <c r="H173" s="67"/>
      <c r="I173" s="67"/>
      <c r="J173" s="67"/>
    </row>
    <row r="174" spans="1:10" x14ac:dyDescent="0.15">
      <c r="A174" s="67"/>
      <c r="B174" s="68"/>
      <c r="C174" s="67"/>
      <c r="D174" s="67"/>
      <c r="E174" s="67"/>
      <c r="F174" s="67"/>
      <c r="G174" s="67"/>
      <c r="H174" s="67"/>
      <c r="I174" s="67"/>
      <c r="J174" s="67"/>
    </row>
    <row r="175" spans="1:10" x14ac:dyDescent="0.15">
      <c r="A175" s="67"/>
      <c r="B175" s="68"/>
      <c r="C175" s="67"/>
      <c r="D175" s="67"/>
      <c r="E175" s="67"/>
      <c r="F175" s="67"/>
      <c r="G175" s="67"/>
      <c r="H175" s="67"/>
      <c r="I175" s="67"/>
      <c r="J175" s="67"/>
    </row>
    <row r="176" spans="1:10" x14ac:dyDescent="0.15">
      <c r="A176" s="67"/>
      <c r="B176" s="68"/>
      <c r="C176" s="67"/>
      <c r="D176" s="67"/>
      <c r="E176" s="67"/>
      <c r="F176" s="67"/>
      <c r="G176" s="67"/>
      <c r="H176" s="67"/>
      <c r="I176" s="67"/>
      <c r="J176" s="67"/>
    </row>
    <row r="177" spans="1:10" x14ac:dyDescent="0.15">
      <c r="A177" s="67"/>
      <c r="B177" s="68"/>
      <c r="C177" s="67"/>
      <c r="D177" s="67"/>
      <c r="E177" s="67"/>
      <c r="F177" s="67"/>
      <c r="G177" s="67"/>
      <c r="H177" s="67"/>
      <c r="I177" s="67"/>
      <c r="J177" s="67"/>
    </row>
    <row r="178" spans="1:10" x14ac:dyDescent="0.15">
      <c r="A178" s="67"/>
      <c r="B178" s="68"/>
      <c r="C178" s="67"/>
      <c r="D178" s="67"/>
      <c r="E178" s="67"/>
      <c r="F178" s="67"/>
      <c r="G178" s="67"/>
      <c r="H178" s="67"/>
      <c r="I178" s="67"/>
      <c r="J178" s="67"/>
    </row>
    <row r="179" spans="1:10" x14ac:dyDescent="0.15">
      <c r="A179" s="67"/>
      <c r="B179" s="68"/>
      <c r="C179" s="67"/>
      <c r="D179" s="67"/>
      <c r="E179" s="67"/>
      <c r="F179" s="67"/>
      <c r="G179" s="67"/>
      <c r="H179" s="67"/>
      <c r="I179" s="67"/>
      <c r="J179" s="67"/>
    </row>
    <row r="180" spans="1:10" x14ac:dyDescent="0.15">
      <c r="A180" s="67"/>
      <c r="B180" s="68"/>
      <c r="C180" s="67"/>
      <c r="D180" s="67"/>
      <c r="E180" s="67"/>
      <c r="F180" s="67"/>
      <c r="G180" s="67"/>
      <c r="H180" s="67"/>
      <c r="I180" s="67"/>
      <c r="J180" s="67"/>
    </row>
    <row r="181" spans="1:10" x14ac:dyDescent="0.15">
      <c r="A181" s="67"/>
      <c r="B181" s="68"/>
      <c r="C181" s="67"/>
      <c r="D181" s="67"/>
      <c r="E181" s="67"/>
      <c r="F181" s="67"/>
      <c r="G181" s="67"/>
      <c r="H181" s="67"/>
      <c r="I181" s="67"/>
      <c r="J181" s="67"/>
    </row>
    <row r="182" spans="1:10" x14ac:dyDescent="0.15">
      <c r="A182" s="67"/>
      <c r="B182" s="68"/>
      <c r="C182" s="67"/>
      <c r="D182" s="67"/>
      <c r="E182" s="67"/>
      <c r="F182" s="67"/>
      <c r="G182" s="67"/>
      <c r="H182" s="67"/>
      <c r="I182" s="67"/>
      <c r="J182" s="67"/>
    </row>
    <row r="183" spans="1:10" x14ac:dyDescent="0.15">
      <c r="A183" s="67"/>
      <c r="B183" s="68"/>
      <c r="C183" s="67"/>
      <c r="D183" s="67"/>
      <c r="E183" s="67"/>
      <c r="F183" s="67"/>
      <c r="G183" s="67"/>
      <c r="H183" s="67"/>
      <c r="I183" s="67"/>
      <c r="J183" s="67"/>
    </row>
    <row r="184" spans="1:10" x14ac:dyDescent="0.15">
      <c r="A184" s="67"/>
      <c r="B184" s="68"/>
      <c r="C184" s="67"/>
      <c r="D184" s="67"/>
      <c r="E184" s="67"/>
      <c r="F184" s="67"/>
      <c r="G184" s="67"/>
      <c r="H184" s="67"/>
      <c r="I184" s="67"/>
      <c r="J184" s="67"/>
    </row>
    <row r="185" spans="1:10" x14ac:dyDescent="0.15">
      <c r="A185" s="67"/>
      <c r="B185" s="68"/>
      <c r="C185" s="67"/>
      <c r="D185" s="67"/>
      <c r="E185" s="67"/>
      <c r="F185" s="67"/>
      <c r="G185" s="67"/>
      <c r="H185" s="67"/>
      <c r="I185" s="67"/>
      <c r="J185" s="67"/>
    </row>
    <row r="186" spans="1:10" x14ac:dyDescent="0.15">
      <c r="A186" s="67"/>
      <c r="B186" s="68"/>
      <c r="C186" s="67"/>
      <c r="D186" s="67"/>
      <c r="E186" s="67"/>
      <c r="F186" s="67"/>
      <c r="G186" s="67"/>
      <c r="H186" s="67"/>
      <c r="I186" s="67"/>
      <c r="J186" s="67"/>
    </row>
    <row r="187" spans="1:10" x14ac:dyDescent="0.15">
      <c r="A187" s="67"/>
      <c r="B187" s="68"/>
      <c r="C187" s="67"/>
      <c r="D187" s="67"/>
      <c r="E187" s="67"/>
      <c r="F187" s="67"/>
      <c r="G187" s="67"/>
      <c r="H187" s="67"/>
      <c r="I187" s="67"/>
      <c r="J187" s="67"/>
    </row>
    <row r="188" spans="1:10" x14ac:dyDescent="0.15">
      <c r="A188" s="67"/>
      <c r="B188" s="68"/>
      <c r="C188" s="67"/>
      <c r="D188" s="67"/>
      <c r="E188" s="67"/>
      <c r="F188" s="67"/>
      <c r="G188" s="67"/>
      <c r="H188" s="67"/>
      <c r="I188" s="67"/>
      <c r="J188" s="67"/>
    </row>
    <row r="189" spans="1:10" x14ac:dyDescent="0.15">
      <c r="A189" s="67"/>
      <c r="B189" s="68"/>
      <c r="C189" s="67"/>
      <c r="D189" s="67"/>
      <c r="E189" s="67"/>
      <c r="F189" s="67"/>
      <c r="G189" s="67"/>
      <c r="H189" s="67"/>
      <c r="I189" s="67"/>
      <c r="J189" s="67"/>
    </row>
    <row r="190" spans="1:10" x14ac:dyDescent="0.15">
      <c r="A190" s="67"/>
      <c r="B190" s="68"/>
      <c r="C190" s="67"/>
      <c r="D190" s="67"/>
      <c r="E190" s="67"/>
      <c r="F190" s="67"/>
      <c r="G190" s="67"/>
      <c r="H190" s="67"/>
      <c r="I190" s="67"/>
      <c r="J190" s="67"/>
    </row>
    <row r="191" spans="1:10" x14ac:dyDescent="0.15">
      <c r="A191" s="67"/>
      <c r="B191" s="68"/>
      <c r="C191" s="67"/>
      <c r="D191" s="67"/>
      <c r="E191" s="67"/>
      <c r="F191" s="67"/>
      <c r="G191" s="67"/>
      <c r="H191" s="67"/>
      <c r="I191" s="67"/>
      <c r="J191" s="67"/>
    </row>
    <row r="192" spans="1:10" x14ac:dyDescent="0.15">
      <c r="A192" s="67"/>
      <c r="B192" s="68"/>
      <c r="C192" s="67"/>
      <c r="D192" s="67"/>
      <c r="E192" s="67"/>
      <c r="F192" s="67"/>
      <c r="G192" s="67"/>
      <c r="H192" s="67"/>
      <c r="I192" s="67"/>
      <c r="J192" s="67"/>
    </row>
    <row r="193" spans="1:10" x14ac:dyDescent="0.15">
      <c r="A193" s="67"/>
      <c r="B193" s="68"/>
      <c r="C193" s="67"/>
      <c r="D193" s="67"/>
      <c r="E193" s="67"/>
      <c r="F193" s="67"/>
      <c r="G193" s="67"/>
      <c r="H193" s="67"/>
      <c r="I193" s="67"/>
      <c r="J193" s="67"/>
    </row>
    <row r="194" spans="1:10" x14ac:dyDescent="0.15">
      <c r="A194" s="67"/>
      <c r="B194" s="68"/>
      <c r="C194" s="67"/>
      <c r="D194" s="67"/>
      <c r="E194" s="67"/>
      <c r="F194" s="67"/>
      <c r="G194" s="67"/>
      <c r="H194" s="67"/>
      <c r="I194" s="67"/>
      <c r="J194" s="67"/>
    </row>
    <row r="195" spans="1:10" x14ac:dyDescent="0.15">
      <c r="A195" s="67"/>
      <c r="B195" s="68"/>
      <c r="C195" s="67"/>
      <c r="D195" s="67"/>
      <c r="E195" s="67"/>
      <c r="F195" s="67"/>
      <c r="G195" s="67"/>
      <c r="H195" s="67"/>
      <c r="I195" s="67"/>
      <c r="J195" s="67"/>
    </row>
    <row r="196" spans="1:10" x14ac:dyDescent="0.15">
      <c r="A196" s="67"/>
      <c r="B196" s="68"/>
      <c r="C196" s="67"/>
      <c r="D196" s="67"/>
      <c r="E196" s="67"/>
      <c r="F196" s="67"/>
      <c r="G196" s="67"/>
      <c r="H196" s="67"/>
      <c r="I196" s="67"/>
      <c r="J196" s="67"/>
    </row>
    <row r="197" spans="1:10" x14ac:dyDescent="0.15">
      <c r="A197" s="67"/>
      <c r="B197" s="68"/>
      <c r="C197" s="67"/>
      <c r="D197" s="67"/>
      <c r="E197" s="67"/>
      <c r="F197" s="67"/>
      <c r="G197" s="67"/>
      <c r="H197" s="67"/>
      <c r="I197" s="67"/>
      <c r="J197" s="67"/>
    </row>
    <row r="198" spans="1:10" x14ac:dyDescent="0.15">
      <c r="A198" s="67"/>
      <c r="B198" s="68"/>
      <c r="C198" s="67"/>
      <c r="D198" s="67"/>
      <c r="E198" s="67"/>
      <c r="F198" s="67"/>
      <c r="G198" s="67"/>
      <c r="H198" s="67"/>
      <c r="I198" s="67"/>
      <c r="J198" s="67"/>
    </row>
    <row r="199" spans="1:10" x14ac:dyDescent="0.15">
      <c r="A199" s="67"/>
      <c r="B199" s="68"/>
      <c r="C199" s="67"/>
      <c r="D199" s="67"/>
      <c r="E199" s="67"/>
      <c r="F199" s="67"/>
      <c r="G199" s="67"/>
      <c r="H199" s="67"/>
      <c r="I199" s="67"/>
      <c r="J199" s="67"/>
    </row>
    <row r="200" spans="1:10" x14ac:dyDescent="0.15">
      <c r="A200" s="67"/>
      <c r="B200" s="68"/>
      <c r="C200" s="67"/>
      <c r="D200" s="67"/>
      <c r="E200" s="67"/>
      <c r="F200" s="67"/>
      <c r="G200" s="67"/>
      <c r="H200" s="67"/>
      <c r="I200" s="67"/>
      <c r="J200" s="67"/>
    </row>
    <row r="201" spans="1:10" x14ac:dyDescent="0.15">
      <c r="A201" s="67"/>
      <c r="B201" s="68"/>
      <c r="C201" s="67"/>
      <c r="D201" s="67"/>
      <c r="E201" s="67"/>
      <c r="F201" s="67"/>
      <c r="G201" s="67"/>
      <c r="H201" s="67"/>
      <c r="I201" s="67"/>
      <c r="J201" s="67"/>
    </row>
    <row r="202" spans="1:10" x14ac:dyDescent="0.15">
      <c r="A202" s="67"/>
      <c r="B202" s="68"/>
      <c r="C202" s="67"/>
      <c r="D202" s="67"/>
      <c r="E202" s="67"/>
      <c r="F202" s="67"/>
      <c r="G202" s="67"/>
      <c r="H202" s="67"/>
      <c r="I202" s="67"/>
      <c r="J202" s="67"/>
    </row>
    <row r="203" spans="1:10" x14ac:dyDescent="0.15">
      <c r="A203" s="67"/>
      <c r="B203" s="68"/>
      <c r="C203" s="67"/>
      <c r="D203" s="67"/>
      <c r="E203" s="67"/>
      <c r="F203" s="67"/>
      <c r="G203" s="67"/>
      <c r="H203" s="67"/>
      <c r="I203" s="67"/>
      <c r="J203" s="67"/>
    </row>
    <row r="204" spans="1:10" x14ac:dyDescent="0.15">
      <c r="A204" s="67"/>
      <c r="B204" s="68"/>
      <c r="C204" s="67"/>
      <c r="D204" s="67"/>
      <c r="E204" s="67"/>
      <c r="F204" s="67"/>
      <c r="G204" s="67"/>
      <c r="H204" s="67"/>
      <c r="I204" s="67"/>
      <c r="J204" s="67"/>
    </row>
  </sheetData>
  <mergeCells count="81">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 ref="E45:I45"/>
    <mergeCell ref="E39:I39"/>
    <mergeCell ref="E35:I35"/>
    <mergeCell ref="E38:I38"/>
    <mergeCell ref="E41:I41"/>
    <mergeCell ref="E43:I43"/>
    <mergeCell ref="E40:I40"/>
    <mergeCell ref="C9:D9"/>
    <mergeCell ref="C10:D10"/>
    <mergeCell ref="C11:D11"/>
    <mergeCell ref="C12:D12"/>
    <mergeCell ref="C13:D13"/>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31:D31"/>
    <mergeCell ref="C32:D32"/>
    <mergeCell ref="C33:D33"/>
    <mergeCell ref="C34:D34"/>
    <mergeCell ref="E42:I42"/>
    <mergeCell ref="E32:I32"/>
    <mergeCell ref="E33:I33"/>
    <mergeCell ref="E34:I34"/>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E26:I26"/>
    <mergeCell ref="C29:D29"/>
    <mergeCell ref="C18:D18"/>
    <mergeCell ref="C19:D19"/>
    <mergeCell ref="C20:D20"/>
    <mergeCell ref="C21:D21"/>
    <mergeCell ref="C22:D22"/>
    <mergeCell ref="C23:D23"/>
    <mergeCell ref="C24:D24"/>
    <mergeCell ref="C25:D25"/>
    <mergeCell ref="C26:D26"/>
    <mergeCell ref="C27:D27"/>
    <mergeCell ref="C28:D28"/>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0"/>
  <sheetViews>
    <sheetView showGridLines="0" view="pageBreakPreview" zoomScaleNormal="100" zoomScaleSheetLayoutView="100" workbookViewId="0">
      <selection activeCell="E18" sqref="E18"/>
    </sheetView>
  </sheetViews>
  <sheetFormatPr defaultColWidth="9" defaultRowHeight="13.5" x14ac:dyDescent="0.15"/>
  <cols>
    <col min="1" max="34" width="2.5" style="1" customWidth="1"/>
    <col min="35" max="35" width="3.125" style="1" customWidth="1"/>
    <col min="36" max="16384" width="9" style="1"/>
  </cols>
  <sheetData>
    <row r="1" spans="2:34" ht="14.25" thickBot="1" x14ac:dyDescent="0.2"/>
    <row r="2" spans="2:34" ht="19.899999999999999" customHeight="1" x14ac:dyDescent="0.15">
      <c r="B2" s="494" t="s">
        <v>554</v>
      </c>
      <c r="C2" s="495"/>
      <c r="D2" s="495"/>
      <c r="E2" s="495"/>
      <c r="F2" s="495"/>
      <c r="G2" s="495"/>
      <c r="H2" s="495"/>
      <c r="I2" s="495"/>
      <c r="J2" s="495"/>
      <c r="K2" s="495"/>
      <c r="L2" s="495"/>
      <c r="M2" s="496"/>
      <c r="O2" s="381" t="s">
        <v>546</v>
      </c>
      <c r="P2" s="382"/>
      <c r="Q2" s="382"/>
      <c r="R2" s="382"/>
      <c r="S2" s="382"/>
      <c r="T2" s="382"/>
      <c r="U2" s="382"/>
      <c r="V2" s="382"/>
      <c r="W2" s="382"/>
      <c r="X2" s="382"/>
      <c r="Y2" s="382"/>
      <c r="Z2" s="382"/>
      <c r="AA2" s="382"/>
      <c r="AB2" s="382"/>
      <c r="AC2" s="382"/>
      <c r="AD2" s="382"/>
      <c r="AE2" s="382"/>
      <c r="AF2" s="382"/>
      <c r="AG2" s="382"/>
      <c r="AH2" s="384"/>
    </row>
    <row r="3" spans="2:34" ht="19.899999999999999" customHeight="1" thickBot="1" x14ac:dyDescent="0.2">
      <c r="B3" s="497"/>
      <c r="C3" s="498"/>
      <c r="D3" s="498"/>
      <c r="E3" s="498"/>
      <c r="F3" s="498"/>
      <c r="G3" s="498"/>
      <c r="H3" s="498"/>
      <c r="I3" s="498"/>
      <c r="J3" s="498"/>
      <c r="K3" s="498"/>
      <c r="L3" s="498"/>
      <c r="M3" s="499"/>
      <c r="O3" s="388" t="s">
        <v>381</v>
      </c>
      <c r="P3" s="385"/>
      <c r="Q3" s="385"/>
      <c r="R3" s="385"/>
      <c r="S3" s="385"/>
      <c r="T3" s="385"/>
      <c r="U3" s="385"/>
      <c r="V3" s="385"/>
      <c r="W3" s="385"/>
      <c r="X3" s="385"/>
      <c r="Y3" s="385"/>
      <c r="Z3" s="385"/>
      <c r="AA3" s="385"/>
      <c r="AB3" s="385"/>
      <c r="AC3" s="385"/>
      <c r="AD3" s="385"/>
      <c r="AE3" s="385"/>
      <c r="AF3" s="385"/>
      <c r="AG3" s="385"/>
      <c r="AH3" s="386"/>
    </row>
    <row r="4" spans="2:34" ht="13.5" customHeight="1" thickBot="1" x14ac:dyDescent="0.2">
      <c r="B4" s="500"/>
      <c r="C4" s="501"/>
      <c r="D4" s="501"/>
      <c r="E4" s="501"/>
      <c r="F4" s="501"/>
      <c r="G4" s="501"/>
      <c r="H4" s="501"/>
      <c r="I4" s="501"/>
      <c r="J4" s="501"/>
      <c r="K4" s="501"/>
      <c r="L4" s="501"/>
      <c r="M4" s="502"/>
      <c r="P4" s="193"/>
      <c r="Q4" s="24"/>
      <c r="R4" s="24"/>
      <c r="S4" s="24"/>
      <c r="T4" s="24"/>
      <c r="U4" s="24"/>
      <c r="V4" s="24"/>
      <c r="W4" s="24"/>
      <c r="X4" s="24"/>
      <c r="Y4" s="24"/>
      <c r="Z4" s="24"/>
      <c r="AA4" s="24"/>
      <c r="AB4" s="24"/>
      <c r="AC4" s="24"/>
      <c r="AD4" s="24"/>
      <c r="AE4" s="24"/>
      <c r="AF4" s="24"/>
      <c r="AG4" s="24"/>
      <c r="AH4" s="24"/>
    </row>
    <row r="5" spans="2:34" x14ac:dyDescent="0.15">
      <c r="P5" s="193"/>
      <c r="Q5" s="24"/>
      <c r="R5" s="24"/>
      <c r="S5" s="24"/>
      <c r="T5" s="24"/>
      <c r="U5" s="24"/>
      <c r="V5" s="24"/>
      <c r="W5" s="24"/>
      <c r="X5" s="24"/>
      <c r="Y5" s="24"/>
      <c r="Z5" s="24"/>
      <c r="AA5" s="24"/>
      <c r="AB5" s="24"/>
      <c r="AC5" s="24"/>
      <c r="AD5" s="24"/>
      <c r="AE5" s="24"/>
      <c r="AF5" s="24"/>
      <c r="AG5" s="24"/>
      <c r="AH5" s="24"/>
    </row>
    <row r="6" spans="2:34" x14ac:dyDescent="0.15">
      <c r="P6" s="193"/>
      <c r="Q6" s="24"/>
      <c r="R6" s="24"/>
      <c r="S6" s="24"/>
      <c r="T6" s="24"/>
      <c r="U6" s="24"/>
      <c r="V6" s="24"/>
      <c r="W6" s="24"/>
      <c r="X6" s="24"/>
      <c r="Y6" s="24"/>
      <c r="Z6" s="24"/>
      <c r="AA6" s="24"/>
      <c r="AB6" s="24"/>
      <c r="AC6" s="24"/>
      <c r="AD6" s="24"/>
      <c r="AE6" s="24"/>
      <c r="AF6" s="24"/>
      <c r="AG6" s="24"/>
      <c r="AH6" s="24"/>
    </row>
    <row r="7" spans="2:34" ht="13.5" customHeight="1" x14ac:dyDescent="0.15">
      <c r="B7" s="514" t="s">
        <v>148</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34" ht="13.5" customHeight="1" x14ac:dyDescent="0.15">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34" x14ac:dyDescent="0.15">
      <c r="B10" s="1" t="s">
        <v>149</v>
      </c>
    </row>
    <row r="11" spans="2:34" ht="14.25" thickBot="1" x14ac:dyDescent="0.2">
      <c r="X11" s="34"/>
      <c r="Y11" s="34"/>
      <c r="Z11" s="34"/>
      <c r="AA11" s="34"/>
      <c r="AB11" s="34"/>
      <c r="AC11" s="34"/>
      <c r="AD11" s="34"/>
      <c r="AE11" s="34"/>
      <c r="AF11" s="34"/>
      <c r="AG11" s="34"/>
    </row>
    <row r="12" spans="2:34" ht="58.5" customHeight="1" x14ac:dyDescent="0.15">
      <c r="B12" s="608" t="s">
        <v>2</v>
      </c>
      <c r="C12" s="590"/>
      <c r="D12" s="534" t="s">
        <v>497</v>
      </c>
      <c r="E12" s="534"/>
      <c r="F12" s="534"/>
      <c r="G12" s="534"/>
      <c r="H12" s="534"/>
      <c r="I12" s="534"/>
      <c r="J12" s="534"/>
      <c r="K12" s="534"/>
      <c r="L12" s="534"/>
      <c r="M12" s="534"/>
      <c r="N12" s="534"/>
      <c r="O12" s="534"/>
      <c r="P12" s="534"/>
      <c r="Q12" s="534"/>
      <c r="R12" s="534"/>
      <c r="S12" s="534"/>
      <c r="T12" s="534"/>
      <c r="U12" s="534"/>
      <c r="V12" s="534"/>
      <c r="W12" s="629"/>
      <c r="X12" s="654">
        <f>'3-5別1'!B3</f>
        <v>0</v>
      </c>
      <c r="Y12" s="655"/>
      <c r="Z12" s="655"/>
      <c r="AA12" s="655"/>
      <c r="AB12" s="655"/>
      <c r="AC12" s="655"/>
      <c r="AD12" s="656"/>
      <c r="AE12" s="657" t="s">
        <v>254</v>
      </c>
      <c r="AF12" s="657"/>
      <c r="AG12" s="658"/>
      <c r="AH12" s="22"/>
    </row>
    <row r="13" spans="2:34" ht="40.5" customHeight="1" x14ac:dyDescent="0.15">
      <c r="B13" s="604" t="s">
        <v>19</v>
      </c>
      <c r="C13" s="605"/>
      <c r="D13" s="605"/>
      <c r="E13" s="605"/>
      <c r="F13" s="605"/>
      <c r="G13" s="605"/>
      <c r="H13" s="605"/>
      <c r="I13" s="605"/>
      <c r="J13" s="605"/>
      <c r="K13" s="605"/>
      <c r="L13" s="605"/>
      <c r="M13" s="605"/>
      <c r="N13" s="605"/>
      <c r="O13" s="605"/>
      <c r="P13" s="605"/>
      <c r="Q13" s="605"/>
      <c r="R13" s="605"/>
      <c r="S13" s="605"/>
      <c r="T13" s="605"/>
      <c r="U13" s="605"/>
      <c r="V13" s="605"/>
      <c r="W13" s="605"/>
      <c r="X13" s="606" t="str">
        <f>IF(X12&gt;0,"算定可","算定不可")</f>
        <v>算定不可</v>
      </c>
      <c r="Y13" s="606"/>
      <c r="Z13" s="606"/>
      <c r="AA13" s="606"/>
      <c r="AB13" s="606"/>
      <c r="AC13" s="606"/>
      <c r="AD13" s="606"/>
      <c r="AE13" s="606"/>
      <c r="AF13" s="606"/>
      <c r="AG13" s="607"/>
    </row>
    <row r="14" spans="2:34" ht="40.5" customHeight="1" thickBot="1" x14ac:dyDescent="0.2">
      <c r="B14" s="602" t="s">
        <v>20</v>
      </c>
      <c r="C14" s="603"/>
      <c r="D14" s="603"/>
      <c r="E14" s="603"/>
      <c r="F14" s="603"/>
      <c r="G14" s="603"/>
      <c r="H14" s="603"/>
      <c r="I14" s="603"/>
      <c r="J14" s="603"/>
      <c r="K14" s="603"/>
      <c r="L14" s="603"/>
      <c r="M14" s="603"/>
      <c r="N14" s="603"/>
      <c r="O14" s="603"/>
      <c r="P14" s="603"/>
      <c r="Q14" s="603"/>
      <c r="R14" s="603"/>
      <c r="S14" s="603"/>
      <c r="T14" s="603"/>
      <c r="U14" s="603"/>
      <c r="V14" s="603"/>
      <c r="W14" s="603"/>
      <c r="X14" s="611">
        <f>IF(X13="算定可",2,0)</f>
        <v>0</v>
      </c>
      <c r="Y14" s="574"/>
      <c r="Z14" s="574"/>
      <c r="AA14" s="574"/>
      <c r="AB14" s="574"/>
      <c r="AC14" s="574"/>
      <c r="AD14" s="574"/>
      <c r="AE14" s="574"/>
      <c r="AF14" s="574"/>
      <c r="AG14" s="575"/>
    </row>
    <row r="16" spans="2:34" x14ac:dyDescent="0.15">
      <c r="B16" s="1" t="s">
        <v>32</v>
      </c>
    </row>
    <row r="17" spans="3:34" x14ac:dyDescent="0.15">
      <c r="C17" s="1" t="s">
        <v>0</v>
      </c>
      <c r="E17" s="14" t="s">
        <v>575</v>
      </c>
      <c r="F17" s="14"/>
    </row>
    <row r="18" spans="3:34" x14ac:dyDescent="0.15">
      <c r="E18" s="14" t="s">
        <v>574</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row>
    <row r="19" spans="3:34" x14ac:dyDescent="0.15">
      <c r="C19" s="1" t="s">
        <v>150</v>
      </c>
      <c r="E19" s="225" t="s">
        <v>151</v>
      </c>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row>
    <row r="20" spans="3:34" x14ac:dyDescent="0.15">
      <c r="E20" s="225" t="s">
        <v>152</v>
      </c>
      <c r="F20" s="225"/>
      <c r="G20" s="225"/>
      <c r="H20" s="225"/>
    </row>
    <row r="29" spans="3:34" x14ac:dyDescent="0.15">
      <c r="Y29" s="11" t="s">
        <v>44</v>
      </c>
      <c r="Z29" s="11" t="s">
        <v>45</v>
      </c>
    </row>
    <row r="30" spans="3:34" x14ac:dyDescent="0.15">
      <c r="Y30" s="11" t="s">
        <v>39</v>
      </c>
      <c r="Z30" s="11" t="s">
        <v>40</v>
      </c>
    </row>
  </sheetData>
  <sheetProtection algorithmName="SHA-512" hashValue="Dpkl3A9LOWwCPXK6P5XmhQIRZYtAOPQF4ib2cjUAdz5dT+hfhvru1dT9wOVWKhPWlmiDsfepMcfGrmiEVQKWgw==" saltValue="HRGH5nyRrZy3zS81mCEnnA==" spinCount="100000" sheet="1" objects="1" scenarios="1" selectLockedCells="1"/>
  <mergeCells count="10">
    <mergeCell ref="B2:M4"/>
    <mergeCell ref="B13:W13"/>
    <mergeCell ref="X13:AG13"/>
    <mergeCell ref="B14:W14"/>
    <mergeCell ref="B7:AG8"/>
    <mergeCell ref="B12:C12"/>
    <mergeCell ref="D12:W12"/>
    <mergeCell ref="X12:AD12"/>
    <mergeCell ref="AE12:AG12"/>
    <mergeCell ref="X14:AG14"/>
  </mergeCells>
  <phoneticPr fontId="2"/>
  <dataValidations count="1">
    <dataValidation type="list" allowBlank="1" showInputMessage="1" showErrorMessage="1" sqref="AH12">
      <formula1>$Y$29:$Z$29</formula1>
    </dataValidation>
  </dataValidations>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showGridLines="0" view="pageBreakPreview" zoomScale="115" zoomScaleNormal="100" zoomScaleSheetLayoutView="115" workbookViewId="0">
      <selection activeCell="C11" sqref="C11"/>
    </sheetView>
  </sheetViews>
  <sheetFormatPr defaultRowHeight="13.5" x14ac:dyDescent="0.15"/>
  <cols>
    <col min="1" max="1" width="4.625" style="63" customWidth="1"/>
    <col min="2" max="2" width="17.5" customWidth="1"/>
    <col min="3" max="3" width="31.75" customWidth="1"/>
    <col min="4" max="4" width="35.25" customWidth="1"/>
    <col min="11" max="11" width="13.75" customWidth="1"/>
    <col min="12" max="12" width="8.875" customWidth="1"/>
  </cols>
  <sheetData>
    <row r="1" spans="1:32" ht="16.899999999999999" customHeight="1" x14ac:dyDescent="0.15">
      <c r="A1" s="189" t="s">
        <v>555</v>
      </c>
      <c r="B1" s="189"/>
    </row>
    <row r="2" spans="1:32" ht="16.899999999999999" customHeight="1" x14ac:dyDescent="0.15">
      <c r="A2" s="188" t="s">
        <v>153</v>
      </c>
      <c r="B2" s="188"/>
    </row>
    <row r="3" spans="1:32" ht="7.9" customHeight="1" thickBot="1" x14ac:dyDescent="0.2">
      <c r="B3" s="317">
        <f>COUNTIF(B5:B14,"*")</f>
        <v>0</v>
      </c>
    </row>
    <row r="4" spans="1:32" ht="31.9" customHeight="1" thickBot="1" x14ac:dyDescent="0.2">
      <c r="A4" s="84" t="s">
        <v>100</v>
      </c>
      <c r="B4" s="85" t="s">
        <v>101</v>
      </c>
      <c r="C4" s="86" t="s">
        <v>498</v>
      </c>
      <c r="D4" s="87" t="s">
        <v>154</v>
      </c>
    </row>
    <row r="5" spans="1:32" ht="25.9" customHeight="1" thickTop="1" x14ac:dyDescent="0.15">
      <c r="A5" s="64">
        <v>1</v>
      </c>
      <c r="B5" s="61"/>
      <c r="C5" s="110"/>
      <c r="D5" s="80"/>
    </row>
    <row r="6" spans="1:32" ht="25.9" customHeight="1" x14ac:dyDescent="0.15">
      <c r="A6" s="65">
        <v>2</v>
      </c>
      <c r="B6" s="62"/>
      <c r="C6" s="69"/>
      <c r="D6" s="81"/>
      <c r="AF6" t="s">
        <v>155</v>
      </c>
    </row>
    <row r="7" spans="1:32" ht="25.9" customHeight="1" x14ac:dyDescent="0.15">
      <c r="A7" s="65">
        <v>3</v>
      </c>
      <c r="B7" s="62"/>
      <c r="C7" s="69"/>
      <c r="D7" s="81"/>
      <c r="AF7" t="s">
        <v>156</v>
      </c>
    </row>
    <row r="8" spans="1:32" ht="25.9" customHeight="1" x14ac:dyDescent="0.15">
      <c r="A8" s="65">
        <v>4</v>
      </c>
      <c r="B8" s="62"/>
      <c r="C8" s="69"/>
      <c r="D8" s="356"/>
      <c r="AF8" t="s">
        <v>157</v>
      </c>
    </row>
    <row r="9" spans="1:32" ht="25.9" customHeight="1" x14ac:dyDescent="0.15">
      <c r="A9" s="65">
        <v>5</v>
      </c>
      <c r="B9" s="62"/>
      <c r="C9" s="69"/>
      <c r="D9" s="356"/>
    </row>
    <row r="10" spans="1:32" ht="25.9" customHeight="1" x14ac:dyDescent="0.15">
      <c r="A10" s="65">
        <v>6</v>
      </c>
      <c r="B10" s="62"/>
      <c r="C10" s="69"/>
      <c r="D10" s="356"/>
    </row>
    <row r="11" spans="1:32" ht="25.9" customHeight="1" x14ac:dyDescent="0.15">
      <c r="A11" s="65">
        <v>7</v>
      </c>
      <c r="B11" s="62"/>
      <c r="C11" s="69"/>
      <c r="D11" s="356"/>
    </row>
    <row r="12" spans="1:32" ht="25.9" customHeight="1" x14ac:dyDescent="0.15">
      <c r="A12" s="65">
        <v>8</v>
      </c>
      <c r="B12" s="62"/>
      <c r="C12" s="69"/>
      <c r="D12" s="356"/>
    </row>
    <row r="13" spans="1:32" ht="25.9" customHeight="1" x14ac:dyDescent="0.15">
      <c r="A13" s="65">
        <v>9</v>
      </c>
      <c r="B13" s="62"/>
      <c r="C13" s="69"/>
      <c r="D13" s="356"/>
    </row>
    <row r="14" spans="1:32" ht="27" customHeight="1" thickBot="1" x14ac:dyDescent="0.2">
      <c r="A14" s="76">
        <v>10</v>
      </c>
      <c r="B14" s="72"/>
      <c r="C14" s="366"/>
      <c r="D14" s="357"/>
    </row>
    <row r="15" spans="1:32" ht="25.9" customHeight="1" x14ac:dyDescent="0.15">
      <c r="A15" s="659" t="s">
        <v>308</v>
      </c>
      <c r="B15" s="659"/>
      <c r="C15" s="659"/>
      <c r="D15" s="659"/>
    </row>
    <row r="16" spans="1:32" ht="25.9" customHeight="1" x14ac:dyDescent="0.15">
      <c r="A16" s="1" t="s">
        <v>159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 customHeight="1" x14ac:dyDescent="0.15">
      <c r="A17" s="1" t="s">
        <v>160</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 customHeight="1" x14ac:dyDescent="0.15"/>
    <row r="19" spans="1:32" ht="25.9" customHeight="1" x14ac:dyDescent="0.15"/>
    <row r="20" spans="1:32" ht="25.9" customHeight="1" x14ac:dyDescent="0.15"/>
    <row r="21" spans="1:32" ht="25.9" customHeight="1" x14ac:dyDescent="0.15"/>
    <row r="22" spans="1:32" ht="25.9" customHeight="1" x14ac:dyDescent="0.15"/>
  </sheetData>
  <mergeCells count="1">
    <mergeCell ref="A15:D15"/>
  </mergeCells>
  <phoneticPr fontId="2"/>
  <dataValidations count="1">
    <dataValidation type="list" allowBlank="1" showInputMessage="1" showErrorMessage="1" sqref="D5:D14">
      <formula1>$AF$6:$AF$8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5"/>
  <sheetViews>
    <sheetView showGridLines="0" view="pageBreakPreview" zoomScaleNormal="100" workbookViewId="0">
      <selection activeCell="X10" sqref="X10:AG10"/>
    </sheetView>
  </sheetViews>
  <sheetFormatPr defaultColWidth="9" defaultRowHeight="13.5" x14ac:dyDescent="0.15"/>
  <cols>
    <col min="1" max="20" width="2.5" style="1" customWidth="1"/>
    <col min="21" max="21" width="3.25" style="1" customWidth="1"/>
    <col min="22" max="23" width="2.5" style="1" customWidth="1"/>
    <col min="24" max="33" width="2.75" style="1" customWidth="1"/>
    <col min="34" max="35" width="2.5" style="1" customWidth="1"/>
    <col min="36" max="36" width="13.875" style="1" hidden="1" customWidth="1"/>
    <col min="37" max="38" width="0" style="1" hidden="1" customWidth="1"/>
    <col min="39" max="16384" width="9" style="1"/>
  </cols>
  <sheetData>
    <row r="1" spans="2:40" ht="14.25" thickBot="1" x14ac:dyDescent="0.2"/>
    <row r="2" spans="2:40" ht="13.5" customHeight="1" x14ac:dyDescent="0.15">
      <c r="B2" s="494" t="s">
        <v>556</v>
      </c>
      <c r="C2" s="495"/>
      <c r="D2" s="495"/>
      <c r="E2" s="495"/>
      <c r="F2" s="495"/>
      <c r="G2" s="495"/>
      <c r="H2" s="495"/>
      <c r="I2" s="495"/>
      <c r="J2" s="495"/>
      <c r="K2" s="495"/>
      <c r="L2" s="495"/>
      <c r="M2" s="496"/>
      <c r="R2" s="381" t="s">
        <v>499</v>
      </c>
      <c r="S2" s="382"/>
      <c r="T2" s="382"/>
      <c r="U2" s="382"/>
      <c r="V2" s="382"/>
      <c r="W2" s="382"/>
      <c r="X2" s="382"/>
      <c r="Y2" s="382"/>
      <c r="Z2" s="382"/>
      <c r="AA2" s="382"/>
      <c r="AB2" s="382"/>
      <c r="AC2" s="382"/>
      <c r="AD2" s="382"/>
      <c r="AE2" s="382"/>
      <c r="AF2" s="382"/>
      <c r="AG2" s="384"/>
      <c r="AH2" s="389"/>
      <c r="AI2" s="24"/>
    </row>
    <row r="3" spans="2:40" ht="13.5" customHeight="1" thickBot="1" x14ac:dyDescent="0.2">
      <c r="B3" s="497"/>
      <c r="C3" s="498"/>
      <c r="D3" s="498"/>
      <c r="E3" s="498"/>
      <c r="F3" s="498"/>
      <c r="G3" s="498"/>
      <c r="H3" s="498"/>
      <c r="I3" s="498"/>
      <c r="J3" s="498"/>
      <c r="K3" s="498"/>
      <c r="L3" s="498"/>
      <c r="M3" s="499"/>
      <c r="R3" s="388" t="s">
        <v>382</v>
      </c>
      <c r="S3" s="385"/>
      <c r="T3" s="385"/>
      <c r="U3" s="385"/>
      <c r="V3" s="385"/>
      <c r="W3" s="385"/>
      <c r="X3" s="385"/>
      <c r="Y3" s="385"/>
      <c r="Z3" s="385"/>
      <c r="AA3" s="385"/>
      <c r="AB3" s="385"/>
      <c r="AC3" s="385"/>
      <c r="AD3" s="385"/>
      <c r="AE3" s="385"/>
      <c r="AF3" s="385"/>
      <c r="AG3" s="386"/>
      <c r="AH3" s="389"/>
    </row>
    <row r="4" spans="2:40" ht="13.5" customHeight="1" thickBot="1" x14ac:dyDescent="0.2">
      <c r="B4" s="500"/>
      <c r="C4" s="501"/>
      <c r="D4" s="501"/>
      <c r="E4" s="501"/>
      <c r="F4" s="501"/>
      <c r="G4" s="501"/>
      <c r="H4" s="501"/>
      <c r="I4" s="501"/>
      <c r="J4" s="501"/>
      <c r="K4" s="501"/>
      <c r="L4" s="501"/>
      <c r="M4" s="502"/>
      <c r="T4" s="193"/>
      <c r="U4" s="24"/>
      <c r="V4" s="24"/>
      <c r="W4" s="24"/>
      <c r="X4" s="24"/>
      <c r="Y4" s="24"/>
      <c r="Z4" s="24"/>
      <c r="AA4" s="24"/>
      <c r="AB4" s="24"/>
      <c r="AC4" s="24"/>
      <c r="AD4" s="24"/>
      <c r="AE4" s="24"/>
      <c r="AF4" s="24"/>
      <c r="AG4" s="24"/>
      <c r="AH4" s="24"/>
      <c r="AI4" s="24"/>
    </row>
    <row r="5" spans="2:40" x14ac:dyDescent="0.15">
      <c r="AC5" s="24"/>
      <c r="AD5" s="24"/>
      <c r="AE5" s="24"/>
      <c r="AF5" s="24"/>
      <c r="AG5" s="24"/>
      <c r="AH5" s="24"/>
      <c r="AI5" s="24"/>
      <c r="AJ5" s="268"/>
      <c r="AK5" s="268"/>
      <c r="AL5" s="268"/>
      <c r="AM5" s="268"/>
      <c r="AN5" s="268"/>
    </row>
    <row r="6" spans="2:40" ht="13.5" customHeight="1" x14ac:dyDescent="0.15">
      <c r="B6" s="514" t="s">
        <v>295</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K6" s="1" t="s">
        <v>428</v>
      </c>
    </row>
    <row r="7" spans="2:40"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K7" s="1" t="s">
        <v>429</v>
      </c>
    </row>
    <row r="9" spans="2:40" ht="14.25" thickBot="1" x14ac:dyDescent="0.2">
      <c r="B9" s="1" t="s">
        <v>500</v>
      </c>
    </row>
    <row r="10" spans="2:40" ht="68.25" customHeight="1" thickTop="1" thickBot="1" x14ac:dyDescent="0.2">
      <c r="B10" s="662" t="s">
        <v>466</v>
      </c>
      <c r="C10" s="663"/>
      <c r="D10" s="663"/>
      <c r="E10" s="663"/>
      <c r="F10" s="663"/>
      <c r="G10" s="663"/>
      <c r="H10" s="663"/>
      <c r="I10" s="663"/>
      <c r="J10" s="663"/>
      <c r="K10" s="663"/>
      <c r="L10" s="663"/>
      <c r="M10" s="663"/>
      <c r="N10" s="663"/>
      <c r="O10" s="663"/>
      <c r="P10" s="663"/>
      <c r="Q10" s="663"/>
      <c r="R10" s="663"/>
      <c r="S10" s="663"/>
      <c r="T10" s="663"/>
      <c r="U10" s="663"/>
      <c r="V10" s="663"/>
      <c r="W10" s="664"/>
      <c r="X10" s="624"/>
      <c r="Y10" s="625"/>
      <c r="Z10" s="625"/>
      <c r="AA10" s="625"/>
      <c r="AB10" s="625"/>
      <c r="AC10" s="625"/>
      <c r="AD10" s="625"/>
      <c r="AE10" s="625"/>
      <c r="AF10" s="625"/>
      <c r="AG10" s="626"/>
      <c r="AJ10" s="267" t="s">
        <v>430</v>
      </c>
      <c r="AK10" s="267" t="s">
        <v>431</v>
      </c>
      <c r="AL10" s="267"/>
    </row>
    <row r="11" spans="2:40" ht="68.25" customHeight="1" thickTop="1" thickBot="1" x14ac:dyDescent="0.2">
      <c r="B11" s="660" t="s">
        <v>522</v>
      </c>
      <c r="C11" s="661"/>
      <c r="D11" s="661"/>
      <c r="E11" s="661"/>
      <c r="F11" s="661"/>
      <c r="G11" s="661"/>
      <c r="H11" s="661"/>
      <c r="I11" s="661"/>
      <c r="J11" s="661"/>
      <c r="K11" s="661"/>
      <c r="L11" s="661"/>
      <c r="M11" s="661"/>
      <c r="N11" s="661"/>
      <c r="O11" s="661"/>
      <c r="P11" s="661"/>
      <c r="Q11" s="661"/>
      <c r="R11" s="661"/>
      <c r="S11" s="661"/>
      <c r="T11" s="661"/>
      <c r="U11" s="661"/>
      <c r="V11" s="661"/>
      <c r="W11" s="661"/>
      <c r="X11" s="624"/>
      <c r="Y11" s="625"/>
      <c r="Z11" s="625"/>
      <c r="AA11" s="625"/>
      <c r="AB11" s="625"/>
      <c r="AC11" s="625"/>
      <c r="AD11" s="625"/>
      <c r="AE11" s="625"/>
      <c r="AF11" s="625"/>
      <c r="AG11" s="626"/>
      <c r="AJ11" s="267" t="s">
        <v>433</v>
      </c>
      <c r="AK11" s="267" t="s">
        <v>432</v>
      </c>
      <c r="AL11" s="267"/>
    </row>
    <row r="12" spans="2:40" ht="40.5" customHeight="1" thickTop="1" x14ac:dyDescent="0.15">
      <c r="B12" s="665" t="s">
        <v>19</v>
      </c>
      <c r="C12" s="666"/>
      <c r="D12" s="666"/>
      <c r="E12" s="666"/>
      <c r="F12" s="666"/>
      <c r="G12" s="666"/>
      <c r="H12" s="666"/>
      <c r="I12" s="666"/>
      <c r="J12" s="666"/>
      <c r="K12" s="666"/>
      <c r="L12" s="666"/>
      <c r="M12" s="666"/>
      <c r="N12" s="666"/>
      <c r="O12" s="666"/>
      <c r="P12" s="666"/>
      <c r="Q12" s="666"/>
      <c r="R12" s="666"/>
      <c r="S12" s="666"/>
      <c r="T12" s="666"/>
      <c r="U12" s="666"/>
      <c r="V12" s="666"/>
      <c r="W12" s="666"/>
      <c r="X12" s="667" t="str">
        <f>IF(AND(X10="受けている",X11="備蓄している/訓練を実施している"),"算定可","算定不可")</f>
        <v>算定不可</v>
      </c>
      <c r="Y12" s="668"/>
      <c r="Z12" s="668"/>
      <c r="AA12" s="668"/>
      <c r="AB12" s="668"/>
      <c r="AC12" s="668"/>
      <c r="AD12" s="668"/>
      <c r="AE12" s="668"/>
      <c r="AF12" s="668"/>
      <c r="AG12" s="669"/>
      <c r="AJ12" s="267"/>
      <c r="AK12" s="267"/>
      <c r="AL12" s="267"/>
    </row>
    <row r="13" spans="2:40" ht="31.5" customHeight="1" thickBot="1" x14ac:dyDescent="0.2">
      <c r="B13" s="522" t="s">
        <v>20</v>
      </c>
      <c r="C13" s="523"/>
      <c r="D13" s="523"/>
      <c r="E13" s="523"/>
      <c r="F13" s="523"/>
      <c r="G13" s="523"/>
      <c r="H13" s="523"/>
      <c r="I13" s="523"/>
      <c r="J13" s="523"/>
      <c r="K13" s="525">
        <f>IF(X12="算定可",4,0)</f>
        <v>0</v>
      </c>
      <c r="L13" s="525"/>
      <c r="M13" s="525"/>
      <c r="N13" s="525"/>
      <c r="O13" s="525"/>
      <c r="P13" s="525"/>
      <c r="Q13" s="525"/>
      <c r="R13" s="525"/>
      <c r="S13" s="525"/>
      <c r="T13" s="525"/>
      <c r="U13" s="525"/>
      <c r="V13" s="525"/>
      <c r="W13" s="525"/>
      <c r="X13" s="525"/>
      <c r="Y13" s="525"/>
      <c r="Z13" s="525"/>
      <c r="AA13" s="525"/>
      <c r="AB13" s="525"/>
      <c r="AC13" s="525"/>
      <c r="AD13" s="525"/>
      <c r="AE13" s="525"/>
      <c r="AF13" s="525"/>
      <c r="AG13" s="526"/>
    </row>
    <row r="14" spans="2:40" ht="37.5" customHeight="1" x14ac:dyDescent="0.15">
      <c r="B14" s="31"/>
      <c r="C14" s="31"/>
      <c r="D14" s="31"/>
      <c r="E14" s="31"/>
      <c r="F14" s="31"/>
      <c r="G14" s="31"/>
      <c r="H14" s="31"/>
      <c r="I14" s="31"/>
      <c r="J14" s="31"/>
      <c r="K14" s="31"/>
      <c r="L14" s="31"/>
      <c r="M14" s="31"/>
      <c r="N14" s="31"/>
      <c r="O14" s="31"/>
      <c r="P14" s="31"/>
      <c r="Q14" s="31"/>
      <c r="R14" s="31"/>
      <c r="S14" s="31"/>
      <c r="T14" s="31"/>
      <c r="U14" s="31"/>
      <c r="V14" s="31"/>
      <c r="W14" s="31"/>
      <c r="X14" s="32"/>
      <c r="Y14" s="32"/>
      <c r="Z14" s="32"/>
      <c r="AA14" s="32"/>
      <c r="AB14" s="32"/>
      <c r="AC14" s="32"/>
      <c r="AD14" s="32"/>
      <c r="AE14" s="32"/>
      <c r="AF14" s="32"/>
      <c r="AG14" s="32"/>
    </row>
    <row r="15" spans="2:40" x14ac:dyDescent="0.15">
      <c r="B15" s="1" t="s">
        <v>32</v>
      </c>
    </row>
    <row r="16" spans="2:40" x14ac:dyDescent="0.15">
      <c r="C16" s="1" t="s">
        <v>0</v>
      </c>
      <c r="E16" s="1" t="s">
        <v>6</v>
      </c>
    </row>
    <row r="17" spans="2:34" x14ac:dyDescent="0.15">
      <c r="C17" s="1" t="s">
        <v>0</v>
      </c>
      <c r="E17" s="1" t="s">
        <v>41</v>
      </c>
    </row>
    <row r="18" spans="2:34" x14ac:dyDescent="0.15">
      <c r="D18" s="1" t="s">
        <v>84</v>
      </c>
    </row>
    <row r="19" spans="2:34" x14ac:dyDescent="0.15">
      <c r="D19" s="1" t="s">
        <v>73</v>
      </c>
    </row>
    <row r="20" spans="2:34" x14ac:dyDescent="0.15">
      <c r="C20" s="1" t="s">
        <v>0</v>
      </c>
      <c r="E20" s="1" t="s">
        <v>42</v>
      </c>
    </row>
    <row r="21" spans="2:34" x14ac:dyDescent="0.15">
      <c r="D21" s="1" t="s">
        <v>51</v>
      </c>
    </row>
    <row r="22" spans="2:34" ht="14.25" thickBot="1" x14ac:dyDescent="0.2"/>
    <row r="23" spans="2:34" ht="30" customHeight="1" x14ac:dyDescent="0.15">
      <c r="B23" s="226" t="s">
        <v>278</v>
      </c>
      <c r="C23" s="227"/>
      <c r="D23" s="227"/>
      <c r="E23" s="227"/>
      <c r="F23" s="227"/>
      <c r="G23" s="227"/>
      <c r="H23" s="227"/>
      <c r="I23" s="227"/>
      <c r="J23" s="227"/>
      <c r="K23" s="227"/>
      <c r="L23" s="227"/>
      <c r="M23" s="227"/>
      <c r="N23" s="227"/>
      <c r="O23" s="227"/>
      <c r="P23" s="227"/>
      <c r="Q23" s="227"/>
      <c r="R23" s="227"/>
      <c r="S23" s="227"/>
      <c r="T23" s="227"/>
      <c r="U23" s="227"/>
      <c r="V23" s="228"/>
      <c r="W23" s="228"/>
      <c r="X23" s="228"/>
      <c r="Y23" s="228"/>
      <c r="Z23" s="228"/>
      <c r="AA23" s="228"/>
      <c r="AB23" s="228"/>
      <c r="AC23" s="228"/>
      <c r="AD23" s="228"/>
      <c r="AE23" s="228"/>
      <c r="AF23" s="228"/>
      <c r="AG23" s="229"/>
      <c r="AH23" s="204"/>
    </row>
    <row r="24" spans="2:34" ht="30" customHeight="1" x14ac:dyDescent="0.15">
      <c r="B24" s="236"/>
      <c r="C24" s="237" t="s">
        <v>309</v>
      </c>
      <c r="D24" s="237"/>
      <c r="E24" s="237" t="s">
        <v>310</v>
      </c>
      <c r="F24" s="237"/>
      <c r="G24" s="237"/>
      <c r="H24" s="237"/>
      <c r="I24" s="237"/>
      <c r="J24" s="237"/>
      <c r="K24" s="237"/>
      <c r="L24" s="237"/>
      <c r="M24" s="237"/>
      <c r="N24" s="237"/>
      <c r="O24" s="237"/>
      <c r="P24" s="237"/>
      <c r="Q24" s="237"/>
      <c r="R24" s="237"/>
      <c r="S24" s="237"/>
      <c r="T24" s="237"/>
      <c r="U24" s="237"/>
      <c r="V24" s="238"/>
      <c r="W24" s="238"/>
      <c r="X24" s="238"/>
      <c r="Y24" s="238"/>
      <c r="Z24" s="238"/>
      <c r="AA24" s="238"/>
      <c r="AB24" s="238"/>
      <c r="AC24" s="238"/>
      <c r="AD24" s="238"/>
      <c r="AE24" s="238"/>
      <c r="AF24" s="238"/>
      <c r="AG24" s="239"/>
      <c r="AH24" s="204"/>
    </row>
    <row r="25" spans="2:34" ht="30" customHeight="1" thickBot="1" x14ac:dyDescent="0.2">
      <c r="B25" s="230"/>
      <c r="C25" s="231"/>
      <c r="D25" s="231"/>
      <c r="E25" s="231" t="s">
        <v>311</v>
      </c>
      <c r="F25" s="231"/>
      <c r="G25" s="231"/>
      <c r="H25" s="231"/>
      <c r="I25" s="231"/>
      <c r="J25" s="231"/>
      <c r="K25" s="231"/>
      <c r="L25" s="231"/>
      <c r="M25" s="231"/>
      <c r="N25" s="231"/>
      <c r="O25" s="231"/>
      <c r="P25" s="231"/>
      <c r="Q25" s="231"/>
      <c r="R25" s="231"/>
      <c r="S25" s="231"/>
      <c r="T25" s="231"/>
      <c r="U25" s="231"/>
      <c r="V25" s="232"/>
      <c r="W25" s="232"/>
      <c r="X25" s="232"/>
      <c r="Y25" s="232"/>
      <c r="Z25" s="232"/>
      <c r="AA25" s="232"/>
      <c r="AB25" s="232"/>
      <c r="AC25" s="232"/>
      <c r="AD25" s="232"/>
      <c r="AE25" s="232"/>
      <c r="AF25" s="232"/>
      <c r="AG25" s="233"/>
      <c r="AH25" s="204"/>
    </row>
  </sheetData>
  <sheetProtection algorithmName="SHA-512" hashValue="EQQcrLX3+jHa3hiFoZFvel4wL8HxnfZLM+iTQf1fYeVZ+hbqyHA+i8O+2mW2zDt3KpARtWs1vKehU4k1Ec5WzQ==" saltValue="xbFgpjkw2IH1OX3TRc+w0Q==" spinCount="100000" sheet="1" selectLockedCells="1"/>
  <mergeCells count="10">
    <mergeCell ref="B2:M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ageMargins left="0.75" right="0.75" top="1" bottom="1" header="0.51200000000000001" footer="0.51200000000000001"/>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sqref="A1:A65536"/>
    </sheetView>
  </sheetViews>
  <sheetFormatPr defaultRowHeight="13.5" x14ac:dyDescent="0.15"/>
  <cols>
    <col min="1" max="1" width="0" hidden="1" customWidth="1"/>
    <col min="2" max="9" width="10.75" customWidth="1"/>
  </cols>
  <sheetData>
    <row r="1" spans="1:21" ht="22.9" customHeight="1" x14ac:dyDescent="0.15">
      <c r="A1" s="63"/>
      <c r="B1" s="189" t="s">
        <v>383</v>
      </c>
      <c r="I1" s="79"/>
    </row>
    <row r="2" spans="1:21" ht="21" customHeight="1" x14ac:dyDescent="0.15">
      <c r="A2" s="63"/>
      <c r="B2" s="189" t="s">
        <v>299</v>
      </c>
      <c r="I2" s="79"/>
    </row>
    <row r="3" spans="1:21" ht="25.15" customHeight="1" x14ac:dyDescent="0.15">
      <c r="A3" s="39"/>
      <c r="B3" s="39"/>
      <c r="C3" s="39"/>
      <c r="D3" s="39"/>
      <c r="E3" s="39"/>
      <c r="F3" s="39"/>
      <c r="G3" s="39"/>
      <c r="H3" s="39"/>
      <c r="I3" s="39"/>
      <c r="J3" s="39"/>
      <c r="K3" s="39"/>
      <c r="L3" s="39"/>
      <c r="M3" s="39"/>
      <c r="N3" s="39"/>
      <c r="O3" s="39"/>
      <c r="P3" s="39"/>
      <c r="Q3" s="39"/>
      <c r="R3" s="39"/>
      <c r="S3" s="39"/>
      <c r="T3" s="39"/>
      <c r="U3" s="39"/>
    </row>
    <row r="4" spans="1:21" ht="25.15" customHeight="1" x14ac:dyDescent="0.15">
      <c r="A4" s="39"/>
      <c r="B4" s="75" t="s">
        <v>262</v>
      </c>
      <c r="C4" s="39"/>
      <c r="D4" s="39"/>
      <c r="E4" s="39"/>
      <c r="F4" s="39"/>
      <c r="G4" s="39"/>
      <c r="H4" s="39"/>
      <c r="I4" s="39"/>
      <c r="J4" s="39"/>
      <c r="K4" s="39"/>
      <c r="L4" s="39"/>
      <c r="M4" s="39"/>
      <c r="N4" s="39"/>
      <c r="O4" s="39"/>
      <c r="P4" s="39"/>
      <c r="Q4" s="39"/>
      <c r="R4" s="39"/>
      <c r="S4" s="39"/>
      <c r="T4" s="39"/>
      <c r="U4" s="39"/>
    </row>
    <row r="5" spans="1:21" ht="25.15" customHeight="1" x14ac:dyDescent="0.15">
      <c r="A5" s="39"/>
      <c r="B5" s="39"/>
      <c r="C5" s="39"/>
      <c r="D5" s="39"/>
      <c r="E5" s="39"/>
      <c r="F5" s="39"/>
      <c r="G5" s="39"/>
      <c r="H5" s="39"/>
      <c r="I5" s="39"/>
      <c r="J5" s="39"/>
      <c r="K5" s="39"/>
      <c r="L5" s="39"/>
      <c r="M5" s="39"/>
      <c r="N5" s="39"/>
      <c r="O5" s="39"/>
      <c r="P5" s="39"/>
      <c r="Q5" s="39"/>
      <c r="R5" s="39"/>
      <c r="S5" s="39"/>
      <c r="T5" s="39"/>
      <c r="U5" s="39"/>
    </row>
    <row r="6" spans="1:21" ht="25.15" customHeight="1" x14ac:dyDescent="0.15">
      <c r="A6" s="39"/>
      <c r="B6" s="688" t="s">
        <v>169</v>
      </c>
      <c r="C6" s="688"/>
      <c r="D6" s="634"/>
      <c r="E6" s="635"/>
      <c r="F6" s="39"/>
      <c r="G6" s="39"/>
      <c r="H6" s="39"/>
      <c r="I6" s="39"/>
      <c r="J6" s="39"/>
      <c r="K6" s="39"/>
      <c r="L6" s="39"/>
      <c r="M6" s="39"/>
      <c r="N6" s="39"/>
      <c r="O6" s="39"/>
      <c r="P6" s="39"/>
      <c r="Q6" s="39"/>
      <c r="R6" s="39"/>
      <c r="S6" s="39"/>
      <c r="T6" s="39"/>
      <c r="U6" s="39"/>
    </row>
    <row r="7" spans="1:21" ht="25.15" customHeight="1" x14ac:dyDescent="0.15">
      <c r="A7" s="39"/>
      <c r="B7" s="39"/>
      <c r="C7" s="39"/>
      <c r="D7" s="39"/>
      <c r="E7" s="39"/>
      <c r="F7" s="39"/>
      <c r="G7" s="39"/>
      <c r="H7" s="39"/>
      <c r="I7" s="39"/>
      <c r="J7" s="39"/>
      <c r="K7" s="39"/>
      <c r="L7" s="39"/>
      <c r="M7" s="39"/>
      <c r="N7" s="39"/>
      <c r="O7" s="39"/>
      <c r="P7" s="39"/>
      <c r="Q7" s="39"/>
      <c r="R7" s="39"/>
      <c r="S7" s="39"/>
      <c r="T7" s="39"/>
      <c r="U7" s="39"/>
    </row>
    <row r="8" spans="1:21" ht="25.15" customHeight="1" x14ac:dyDescent="0.15">
      <c r="A8" s="39"/>
      <c r="B8" s="689" t="s">
        <v>263</v>
      </c>
      <c r="C8" s="689"/>
      <c r="D8" s="689"/>
      <c r="E8" s="689"/>
      <c r="F8" s="234" t="s">
        <v>250</v>
      </c>
      <c r="G8" s="234" t="s">
        <v>251</v>
      </c>
      <c r="H8" s="234" t="s">
        <v>252</v>
      </c>
      <c r="I8" s="234" t="s">
        <v>170</v>
      </c>
      <c r="J8" s="39"/>
      <c r="K8" s="39"/>
      <c r="L8" s="39"/>
      <c r="M8" s="39"/>
      <c r="N8" s="39"/>
      <c r="O8" s="39"/>
      <c r="P8" s="39"/>
      <c r="Q8" s="39"/>
      <c r="R8" s="39"/>
      <c r="S8" s="39"/>
      <c r="T8" s="39"/>
      <c r="U8" s="39"/>
    </row>
    <row r="9" spans="1:21" ht="25.15" customHeight="1" x14ac:dyDescent="0.15">
      <c r="A9" s="39"/>
      <c r="B9" s="690" t="s">
        <v>249</v>
      </c>
      <c r="C9" s="690"/>
      <c r="D9" s="690"/>
      <c r="E9" s="690"/>
      <c r="F9" s="62"/>
      <c r="G9" s="62"/>
      <c r="H9" s="62"/>
      <c r="I9" s="62"/>
      <c r="J9" s="39"/>
      <c r="K9" s="39"/>
      <c r="L9" s="39"/>
      <c r="M9" s="39"/>
      <c r="N9" s="39"/>
      <c r="O9" s="39"/>
      <c r="P9" s="39"/>
      <c r="Q9" s="39"/>
      <c r="R9" s="39"/>
      <c r="S9" s="39"/>
      <c r="T9" s="39"/>
      <c r="U9" s="39"/>
    </row>
    <row r="10" spans="1:21" ht="25.15" customHeight="1" x14ac:dyDescent="0.15">
      <c r="A10" s="39"/>
      <c r="B10" s="39"/>
      <c r="C10" s="39"/>
      <c r="D10" s="39"/>
      <c r="E10" s="39"/>
      <c r="F10" s="39"/>
      <c r="G10" s="39"/>
      <c r="H10" s="39"/>
      <c r="I10" s="39"/>
      <c r="J10" s="39"/>
      <c r="K10" s="264"/>
      <c r="L10" s="39"/>
      <c r="M10" s="39"/>
      <c r="N10" s="39"/>
      <c r="O10" s="39"/>
      <c r="P10" s="39"/>
      <c r="Q10" s="39"/>
      <c r="R10" s="39"/>
      <c r="S10" s="39"/>
      <c r="T10" s="39"/>
      <c r="U10" s="39"/>
    </row>
    <row r="11" spans="1:21" ht="25.15" customHeight="1" x14ac:dyDescent="0.15">
      <c r="A11" s="39"/>
      <c r="B11" s="688" t="s">
        <v>253</v>
      </c>
      <c r="C11" s="688"/>
      <c r="D11" s="688"/>
      <c r="E11" s="688"/>
      <c r="F11" s="644"/>
      <c r="G11" s="644"/>
      <c r="H11" s="39"/>
      <c r="I11" s="39"/>
      <c r="J11" s="39"/>
      <c r="K11" s="264" t="s">
        <v>198</v>
      </c>
      <c r="L11" s="39"/>
      <c r="M11" s="39"/>
      <c r="N11" s="39"/>
      <c r="O11" s="39"/>
      <c r="P11" s="39"/>
      <c r="Q11" s="39"/>
      <c r="R11" s="39"/>
      <c r="S11" s="39"/>
      <c r="T11" s="39"/>
      <c r="U11" s="39"/>
    </row>
    <row r="12" spans="1:21" ht="25.15" customHeight="1" x14ac:dyDescent="0.15">
      <c r="A12" s="39"/>
      <c r="B12" s="194"/>
      <c r="C12" s="194"/>
      <c r="D12" s="194"/>
      <c r="E12" s="194"/>
      <c r="F12" s="194"/>
      <c r="G12" s="194"/>
      <c r="H12" s="39"/>
      <c r="I12" s="39"/>
      <c r="J12" s="39"/>
      <c r="K12" s="264" t="s">
        <v>197</v>
      </c>
      <c r="L12" s="39"/>
      <c r="M12" s="39"/>
      <c r="N12" s="39"/>
      <c r="O12" s="39"/>
      <c r="P12" s="39"/>
      <c r="Q12" s="39"/>
      <c r="R12" s="39"/>
      <c r="S12" s="39"/>
      <c r="T12" s="39"/>
      <c r="U12" s="39"/>
    </row>
    <row r="13" spans="1:21" ht="25.15" customHeight="1" x14ac:dyDescent="0.15">
      <c r="A13" s="39"/>
      <c r="B13" s="183" t="s">
        <v>264</v>
      </c>
      <c r="C13" s="194"/>
      <c r="D13" s="194"/>
      <c r="E13" s="194"/>
      <c r="F13" s="194"/>
      <c r="G13" s="194"/>
      <c r="H13" s="39"/>
      <c r="I13" s="39"/>
      <c r="J13" s="39"/>
      <c r="K13" s="39"/>
      <c r="L13" s="39"/>
      <c r="M13" s="39"/>
      <c r="N13" s="39"/>
      <c r="O13" s="39"/>
      <c r="P13" s="39"/>
      <c r="Q13" s="39"/>
      <c r="R13" s="39"/>
      <c r="S13" s="39"/>
      <c r="T13" s="39"/>
      <c r="U13" s="39"/>
    </row>
    <row r="14" spans="1:21" ht="25.15" customHeight="1" x14ac:dyDescent="0.15">
      <c r="A14" s="39"/>
      <c r="B14" s="195" t="s">
        <v>265</v>
      </c>
      <c r="C14" s="194"/>
      <c r="D14" s="194"/>
      <c r="E14" s="194"/>
      <c r="F14" s="194"/>
      <c r="G14" s="194"/>
      <c r="H14" s="39"/>
      <c r="I14" s="39"/>
      <c r="J14" s="39"/>
      <c r="K14" s="39"/>
      <c r="L14" s="39"/>
      <c r="M14" s="39"/>
      <c r="N14" s="39"/>
      <c r="O14" s="39"/>
      <c r="P14" s="39"/>
      <c r="Q14" s="39"/>
      <c r="R14" s="39"/>
      <c r="S14" s="39"/>
      <c r="T14" s="39"/>
      <c r="U14" s="39"/>
    </row>
    <row r="15" spans="1:21" ht="25.15" customHeight="1" thickBot="1" x14ac:dyDescent="0.2">
      <c r="A15" s="39"/>
      <c r="B15" s="195" t="s">
        <v>266</v>
      </c>
      <c r="C15" s="194"/>
      <c r="D15" s="194"/>
      <c r="E15" s="194"/>
      <c r="F15" s="194"/>
      <c r="G15" s="194"/>
      <c r="H15" s="39"/>
      <c r="I15" s="39"/>
      <c r="J15" s="39"/>
      <c r="K15" s="39"/>
      <c r="L15" s="39"/>
      <c r="M15" s="39"/>
      <c r="N15" s="39"/>
      <c r="O15" s="39"/>
      <c r="P15" s="39"/>
      <c r="Q15" s="39"/>
      <c r="R15" s="39"/>
      <c r="S15" s="39"/>
      <c r="T15" s="39"/>
      <c r="U15" s="39"/>
    </row>
    <row r="16" spans="1:21" ht="25.15" customHeight="1" x14ac:dyDescent="0.15">
      <c r="A16" s="39"/>
      <c r="B16" s="670"/>
      <c r="C16" s="671"/>
      <c r="D16" s="671"/>
      <c r="E16" s="671"/>
      <c r="F16" s="671"/>
      <c r="G16" s="671"/>
      <c r="H16" s="671"/>
      <c r="I16" s="672"/>
      <c r="J16" s="39"/>
      <c r="K16" s="39"/>
      <c r="L16" s="39"/>
      <c r="M16" s="39"/>
      <c r="N16" s="39"/>
      <c r="O16" s="39"/>
      <c r="P16" s="39"/>
      <c r="Q16" s="39"/>
      <c r="R16" s="39"/>
      <c r="S16" s="39"/>
      <c r="T16" s="39"/>
      <c r="U16" s="39"/>
    </row>
    <row r="17" spans="1:21" ht="25.15" customHeight="1" x14ac:dyDescent="0.15">
      <c r="A17" s="39"/>
      <c r="B17" s="673"/>
      <c r="C17" s="674"/>
      <c r="D17" s="674"/>
      <c r="E17" s="674"/>
      <c r="F17" s="674"/>
      <c r="G17" s="674"/>
      <c r="H17" s="674"/>
      <c r="I17" s="675"/>
      <c r="J17" s="39"/>
      <c r="K17" s="39"/>
      <c r="L17" s="39"/>
      <c r="M17" s="39"/>
      <c r="N17" s="39"/>
      <c r="O17" s="39"/>
      <c r="P17" s="39"/>
      <c r="Q17" s="39"/>
      <c r="R17" s="39"/>
      <c r="S17" s="39"/>
      <c r="T17" s="39"/>
      <c r="U17" s="39"/>
    </row>
    <row r="18" spans="1:21" ht="25.15" customHeight="1" x14ac:dyDescent="0.15">
      <c r="A18" s="39"/>
      <c r="B18" s="673"/>
      <c r="C18" s="674"/>
      <c r="D18" s="674"/>
      <c r="E18" s="674"/>
      <c r="F18" s="674"/>
      <c r="G18" s="674"/>
      <c r="H18" s="674"/>
      <c r="I18" s="675"/>
      <c r="J18" s="39"/>
      <c r="K18" s="39"/>
      <c r="L18" s="39"/>
      <c r="M18" s="39"/>
      <c r="N18" s="39"/>
      <c r="O18" s="39"/>
      <c r="P18" s="39"/>
      <c r="Q18" s="39"/>
      <c r="R18" s="39"/>
      <c r="S18" s="39"/>
      <c r="T18" s="39"/>
      <c r="U18" s="39"/>
    </row>
    <row r="19" spans="1:21" ht="25.15" customHeight="1" thickBot="1" x14ac:dyDescent="0.2">
      <c r="A19" s="39"/>
      <c r="B19" s="676"/>
      <c r="C19" s="677"/>
      <c r="D19" s="677"/>
      <c r="E19" s="677"/>
      <c r="F19" s="677"/>
      <c r="G19" s="677"/>
      <c r="H19" s="677"/>
      <c r="I19" s="678"/>
      <c r="J19" s="39"/>
      <c r="K19" s="39"/>
      <c r="L19" s="39"/>
      <c r="M19" s="39"/>
      <c r="N19" s="39"/>
      <c r="O19" s="39"/>
      <c r="P19" s="39"/>
      <c r="Q19" s="39"/>
      <c r="R19" s="39"/>
      <c r="S19" s="39"/>
      <c r="T19" s="39"/>
      <c r="U19" s="39"/>
    </row>
    <row r="20" spans="1:21" ht="25.15" customHeight="1" x14ac:dyDescent="0.15">
      <c r="A20" s="39"/>
      <c r="B20" s="194"/>
      <c r="C20" s="194"/>
      <c r="D20" s="194"/>
      <c r="E20" s="194"/>
      <c r="F20" s="194"/>
      <c r="G20" s="194"/>
      <c r="H20" s="39"/>
      <c r="I20" s="39"/>
      <c r="J20" s="39"/>
      <c r="K20" s="39"/>
      <c r="L20" s="39"/>
      <c r="M20" s="39"/>
      <c r="N20" s="39"/>
      <c r="O20" s="39"/>
      <c r="P20" s="39"/>
      <c r="Q20" s="39"/>
      <c r="R20" s="39"/>
      <c r="S20" s="39"/>
      <c r="T20" s="39"/>
      <c r="U20" s="39"/>
    </row>
    <row r="21" spans="1:21" ht="25.15" customHeight="1" thickBot="1" x14ac:dyDescent="0.2">
      <c r="A21" s="39"/>
      <c r="B21" s="195" t="s">
        <v>367</v>
      </c>
      <c r="C21" s="194"/>
      <c r="D21" s="194"/>
      <c r="E21" s="194"/>
      <c r="F21" s="194"/>
      <c r="G21" s="194"/>
      <c r="H21" s="39"/>
      <c r="I21" s="39"/>
      <c r="J21" s="39"/>
      <c r="K21" s="39"/>
      <c r="L21" s="39"/>
      <c r="M21" s="39"/>
      <c r="N21" s="39"/>
      <c r="O21" s="39"/>
      <c r="P21" s="39"/>
      <c r="Q21" s="39"/>
      <c r="R21" s="39"/>
      <c r="S21" s="39"/>
      <c r="T21" s="39"/>
      <c r="U21" s="39"/>
    </row>
    <row r="22" spans="1:21" ht="25.15" customHeight="1" x14ac:dyDescent="0.15">
      <c r="A22" s="39"/>
      <c r="B22" s="679" t="s">
        <v>368</v>
      </c>
      <c r="C22" s="680"/>
      <c r="D22" s="680"/>
      <c r="E22" s="680"/>
      <c r="F22" s="680"/>
      <c r="G22" s="680"/>
      <c r="H22" s="680"/>
      <c r="I22" s="681"/>
      <c r="J22" s="39"/>
      <c r="K22" s="39"/>
      <c r="L22" s="39"/>
      <c r="M22" s="39"/>
      <c r="N22" s="39"/>
      <c r="O22" s="39"/>
      <c r="P22" s="39"/>
      <c r="Q22" s="39"/>
      <c r="R22" s="39"/>
      <c r="S22" s="39"/>
      <c r="T22" s="39"/>
      <c r="U22" s="39"/>
    </row>
    <row r="23" spans="1:21" ht="25.15" customHeight="1" x14ac:dyDescent="0.15">
      <c r="A23" s="39"/>
      <c r="B23" s="682"/>
      <c r="C23" s="683"/>
      <c r="D23" s="683"/>
      <c r="E23" s="683"/>
      <c r="F23" s="683"/>
      <c r="G23" s="683"/>
      <c r="H23" s="683"/>
      <c r="I23" s="684"/>
      <c r="J23" s="39"/>
      <c r="K23" s="39"/>
      <c r="L23" s="39"/>
      <c r="M23" s="39"/>
      <c r="N23" s="39"/>
      <c r="O23" s="39"/>
      <c r="P23" s="39"/>
      <c r="Q23" s="39"/>
      <c r="R23" s="39"/>
      <c r="S23" s="39"/>
      <c r="T23" s="39"/>
      <c r="U23" s="39"/>
    </row>
    <row r="24" spans="1:21" ht="25.15" customHeight="1" x14ac:dyDescent="0.15">
      <c r="A24" s="39"/>
      <c r="B24" s="682"/>
      <c r="C24" s="683"/>
      <c r="D24" s="683"/>
      <c r="E24" s="683"/>
      <c r="F24" s="683"/>
      <c r="G24" s="683"/>
      <c r="H24" s="683"/>
      <c r="I24" s="684"/>
      <c r="J24" s="39"/>
      <c r="K24" s="39"/>
      <c r="L24" s="39"/>
      <c r="M24" s="39"/>
      <c r="N24" s="39"/>
      <c r="O24" s="39"/>
      <c r="P24" s="39"/>
      <c r="Q24" s="39"/>
      <c r="R24" s="39"/>
      <c r="S24" s="39"/>
      <c r="T24" s="39"/>
      <c r="U24" s="39"/>
    </row>
    <row r="25" spans="1:21" ht="25.15" customHeight="1" x14ac:dyDescent="0.15">
      <c r="A25" s="39"/>
      <c r="B25" s="682"/>
      <c r="C25" s="683"/>
      <c r="D25" s="683"/>
      <c r="E25" s="683"/>
      <c r="F25" s="683"/>
      <c r="G25" s="683"/>
      <c r="H25" s="683"/>
      <c r="I25" s="684"/>
      <c r="J25" s="39"/>
      <c r="K25" s="39"/>
      <c r="L25" s="39"/>
      <c r="M25" s="39"/>
      <c r="N25" s="39"/>
      <c r="O25" s="39"/>
      <c r="P25" s="39"/>
      <c r="Q25" s="39"/>
      <c r="R25" s="39"/>
      <c r="S25" s="39"/>
      <c r="T25" s="39"/>
      <c r="U25" s="39"/>
    </row>
    <row r="26" spans="1:21" ht="25.15" customHeight="1" thickBot="1" x14ac:dyDescent="0.2">
      <c r="A26" s="39"/>
      <c r="B26" s="685"/>
      <c r="C26" s="686"/>
      <c r="D26" s="686"/>
      <c r="E26" s="686"/>
      <c r="F26" s="686"/>
      <c r="G26" s="686"/>
      <c r="H26" s="686"/>
      <c r="I26" s="687"/>
      <c r="J26" s="39"/>
      <c r="K26" s="39"/>
      <c r="L26" s="39"/>
      <c r="M26" s="39"/>
      <c r="N26" s="39"/>
      <c r="O26" s="39"/>
      <c r="P26" s="39"/>
      <c r="Q26" s="39"/>
      <c r="R26" s="39"/>
      <c r="S26" s="39"/>
      <c r="T26" s="39"/>
      <c r="U26" s="39"/>
    </row>
    <row r="27" spans="1:21" ht="25.15" customHeight="1" x14ac:dyDescent="0.15">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x14ac:dyDescent="0.2">
      <c r="A28" s="39"/>
      <c r="B28" s="195" t="s">
        <v>312</v>
      </c>
      <c r="C28" s="194"/>
      <c r="D28" s="194"/>
      <c r="E28" s="194"/>
      <c r="F28" s="194"/>
      <c r="G28" s="194"/>
      <c r="H28" s="39"/>
      <c r="I28" s="39"/>
      <c r="J28" s="39"/>
      <c r="K28" s="39"/>
      <c r="L28" s="39"/>
      <c r="M28" s="39"/>
      <c r="N28" s="39"/>
      <c r="O28" s="39"/>
      <c r="P28" s="39"/>
      <c r="Q28" s="39"/>
      <c r="R28" s="39"/>
      <c r="S28" s="39"/>
      <c r="T28" s="39"/>
      <c r="U28" s="39"/>
    </row>
    <row r="29" spans="1:21" ht="25.15" customHeight="1" x14ac:dyDescent="0.15">
      <c r="A29" s="39"/>
      <c r="B29" s="670"/>
      <c r="C29" s="671"/>
      <c r="D29" s="671"/>
      <c r="E29" s="671"/>
      <c r="F29" s="671"/>
      <c r="G29" s="671"/>
      <c r="H29" s="671"/>
      <c r="I29" s="672"/>
      <c r="J29" s="39"/>
      <c r="K29" s="39"/>
      <c r="L29" s="39"/>
      <c r="M29" s="39"/>
      <c r="N29" s="39"/>
      <c r="O29" s="39"/>
      <c r="P29" s="39"/>
      <c r="Q29" s="39"/>
      <c r="R29" s="39"/>
      <c r="S29" s="39"/>
      <c r="T29" s="39"/>
      <c r="U29" s="39"/>
    </row>
    <row r="30" spans="1:21" ht="25.15" customHeight="1" x14ac:dyDescent="0.15">
      <c r="A30" s="39"/>
      <c r="B30" s="673"/>
      <c r="C30" s="674"/>
      <c r="D30" s="674"/>
      <c r="E30" s="674"/>
      <c r="F30" s="674"/>
      <c r="G30" s="674"/>
      <c r="H30" s="674"/>
      <c r="I30" s="675"/>
      <c r="J30" s="39"/>
      <c r="K30" s="39"/>
      <c r="L30" s="39"/>
      <c r="M30" s="39"/>
      <c r="N30" s="39"/>
      <c r="O30" s="39"/>
      <c r="P30" s="39"/>
      <c r="Q30" s="39"/>
      <c r="R30" s="39"/>
      <c r="S30" s="39"/>
      <c r="T30" s="39"/>
      <c r="U30" s="39"/>
    </row>
    <row r="31" spans="1:21" ht="25.15" customHeight="1" x14ac:dyDescent="0.15">
      <c r="A31" s="39"/>
      <c r="B31" s="673"/>
      <c r="C31" s="674"/>
      <c r="D31" s="674"/>
      <c r="E31" s="674"/>
      <c r="F31" s="674"/>
      <c r="G31" s="674"/>
      <c r="H31" s="674"/>
      <c r="I31" s="675"/>
      <c r="J31" s="39"/>
      <c r="K31" s="39"/>
      <c r="L31" s="39"/>
      <c r="M31" s="39"/>
      <c r="N31" s="39"/>
      <c r="O31" s="39"/>
      <c r="P31" s="39"/>
      <c r="Q31" s="39"/>
      <c r="R31" s="39"/>
      <c r="S31" s="39"/>
      <c r="T31" s="39"/>
      <c r="U31" s="39"/>
    </row>
    <row r="32" spans="1:21" ht="25.15" customHeight="1" thickBot="1" x14ac:dyDescent="0.2">
      <c r="A32" s="39"/>
      <c r="B32" s="676"/>
      <c r="C32" s="677"/>
      <c r="D32" s="677"/>
      <c r="E32" s="677"/>
      <c r="F32" s="677"/>
      <c r="G32" s="677"/>
      <c r="H32" s="677"/>
      <c r="I32" s="678"/>
      <c r="J32" s="39"/>
      <c r="K32" s="39"/>
      <c r="L32" s="39"/>
      <c r="M32" s="39"/>
      <c r="N32" s="39"/>
      <c r="O32" s="39"/>
      <c r="P32" s="39"/>
      <c r="Q32" s="39"/>
      <c r="R32" s="39"/>
      <c r="S32" s="39"/>
      <c r="T32" s="39"/>
      <c r="U32" s="39"/>
    </row>
    <row r="33" spans="1:21" ht="25.15" customHeight="1" x14ac:dyDescent="0.15">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15">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15">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15">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15">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15">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15">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15">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15">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15">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15">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15">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15">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15">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15">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15">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15">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15">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15">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15">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15">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15">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15">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15">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15">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15">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15">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15">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15">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15">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15">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15">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15">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15">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15">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15">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15">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15">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15">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15">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15">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15">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15">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15">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15">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15">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15">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15">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15">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15">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15">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15">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15">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15">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15">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15">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15">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15">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15">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15">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15">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15">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15">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15">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15">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15">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15">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15">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15">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15">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15">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15">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15">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15">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15">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x14ac:dyDescent="0.15">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x14ac:dyDescent="0.15">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x14ac:dyDescent="0.15">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x14ac:dyDescent="0.15">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x14ac:dyDescent="0.15">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x14ac:dyDescent="0.15">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x14ac:dyDescent="0.15">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x14ac:dyDescent="0.15">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x14ac:dyDescent="0.15">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x14ac:dyDescent="0.15">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x14ac:dyDescent="0.15">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x14ac:dyDescent="0.15">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x14ac:dyDescent="0.15">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x14ac:dyDescent="0.15">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x14ac:dyDescent="0.15">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x14ac:dyDescent="0.15">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x14ac:dyDescent="0.15">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16:I19"/>
    <mergeCell ref="B22:I26"/>
    <mergeCell ref="B29:I32"/>
    <mergeCell ref="B6:C6"/>
    <mergeCell ref="D6:E6"/>
    <mergeCell ref="B8:E8"/>
    <mergeCell ref="B9:E9"/>
    <mergeCell ref="B11:E11"/>
    <mergeCell ref="F11:G11"/>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3"/>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5" style="1" customWidth="1"/>
    <col min="30" max="32" width="2.5" style="1" customWidth="1"/>
    <col min="33" max="33" width="2.625" style="1" customWidth="1"/>
    <col min="34" max="34" width="2.5" style="1" customWidth="1"/>
    <col min="35" max="38" width="0" style="1" hidden="1" customWidth="1"/>
    <col min="39" max="16384" width="9" style="1"/>
  </cols>
  <sheetData>
    <row r="1" spans="2:38" ht="14.25" thickBot="1" x14ac:dyDescent="0.2"/>
    <row r="2" spans="2:38" ht="13.5" customHeight="1" thickBot="1" x14ac:dyDescent="0.2">
      <c r="B2" s="494" t="s">
        <v>557</v>
      </c>
      <c r="C2" s="495"/>
      <c r="D2" s="495"/>
      <c r="E2" s="495"/>
      <c r="F2" s="495"/>
      <c r="G2" s="495"/>
      <c r="H2" s="495"/>
      <c r="I2" s="495"/>
      <c r="J2" s="495"/>
      <c r="K2" s="495"/>
      <c r="L2" s="495"/>
      <c r="M2" s="496"/>
    </row>
    <row r="3" spans="2:38" ht="13.5" customHeight="1" x14ac:dyDescent="0.15">
      <c r="B3" s="497"/>
      <c r="C3" s="498"/>
      <c r="D3" s="498"/>
      <c r="E3" s="498"/>
      <c r="F3" s="498"/>
      <c r="G3" s="498"/>
      <c r="H3" s="498"/>
      <c r="I3" s="498"/>
      <c r="J3" s="498"/>
      <c r="K3" s="498"/>
      <c r="L3" s="498"/>
      <c r="M3" s="499"/>
      <c r="R3" s="381" t="s">
        <v>501</v>
      </c>
      <c r="S3" s="382"/>
      <c r="T3" s="382"/>
      <c r="U3" s="382"/>
      <c r="V3" s="382"/>
      <c r="W3" s="382"/>
      <c r="X3" s="382"/>
      <c r="Y3" s="382"/>
      <c r="Z3" s="382"/>
      <c r="AA3" s="382"/>
      <c r="AB3" s="382"/>
      <c r="AC3" s="382"/>
      <c r="AD3" s="382"/>
      <c r="AE3" s="382"/>
      <c r="AF3" s="382"/>
      <c r="AG3" s="384"/>
    </row>
    <row r="4" spans="2:38" ht="13.5" customHeight="1" thickBot="1" x14ac:dyDescent="0.2">
      <c r="B4" s="500"/>
      <c r="C4" s="501"/>
      <c r="D4" s="501"/>
      <c r="E4" s="501"/>
      <c r="F4" s="501"/>
      <c r="G4" s="501"/>
      <c r="H4" s="501"/>
      <c r="I4" s="501"/>
      <c r="J4" s="501"/>
      <c r="K4" s="501"/>
      <c r="L4" s="501"/>
      <c r="M4" s="502"/>
      <c r="R4" s="388" t="s">
        <v>384</v>
      </c>
      <c r="S4" s="385"/>
      <c r="T4" s="385"/>
      <c r="U4" s="385"/>
      <c r="V4" s="385"/>
      <c r="W4" s="385"/>
      <c r="X4" s="385"/>
      <c r="Y4" s="385"/>
      <c r="Z4" s="385"/>
      <c r="AA4" s="385"/>
      <c r="AB4" s="385"/>
      <c r="AC4" s="385"/>
      <c r="AD4" s="385"/>
      <c r="AE4" s="385"/>
      <c r="AF4" s="385"/>
      <c r="AG4" s="386"/>
    </row>
    <row r="5" spans="2:38" x14ac:dyDescent="0.15">
      <c r="V5" s="193"/>
      <c r="W5" s="24"/>
      <c r="X5" s="24"/>
      <c r="Y5" s="24"/>
      <c r="Z5" s="24"/>
      <c r="AA5" s="24"/>
      <c r="AB5" s="24"/>
      <c r="AC5" s="24"/>
      <c r="AD5" s="24"/>
      <c r="AE5" s="24"/>
      <c r="AF5" s="24"/>
    </row>
    <row r="6" spans="2:38" ht="13.5" customHeight="1" x14ac:dyDescent="0.15">
      <c r="B6" s="514" t="s">
        <v>301</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8"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8" x14ac:dyDescent="0.15">
      <c r="B9" s="1" t="s">
        <v>523</v>
      </c>
    </row>
    <row r="10" spans="2:38" ht="14.25" thickBot="1" x14ac:dyDescent="0.2"/>
    <row r="11" spans="2:38" ht="66" customHeight="1" thickTop="1" thickBot="1" x14ac:dyDescent="0.2">
      <c r="B11" s="662" t="s">
        <v>467</v>
      </c>
      <c r="C11" s="663"/>
      <c r="D11" s="663"/>
      <c r="E11" s="663"/>
      <c r="F11" s="663"/>
      <c r="G11" s="663"/>
      <c r="H11" s="663"/>
      <c r="I11" s="663"/>
      <c r="J11" s="663"/>
      <c r="K11" s="663"/>
      <c r="L11" s="663"/>
      <c r="M11" s="663"/>
      <c r="N11" s="663"/>
      <c r="O11" s="663"/>
      <c r="P11" s="663"/>
      <c r="Q11" s="663"/>
      <c r="R11" s="663"/>
      <c r="S11" s="663"/>
      <c r="T11" s="663"/>
      <c r="U11" s="663"/>
      <c r="V11" s="663"/>
      <c r="W11" s="664"/>
      <c r="X11" s="624"/>
      <c r="Y11" s="625"/>
      <c r="Z11" s="625"/>
      <c r="AA11" s="625"/>
      <c r="AB11" s="625"/>
      <c r="AC11" s="625"/>
      <c r="AD11" s="625"/>
      <c r="AE11" s="625"/>
      <c r="AF11" s="625"/>
      <c r="AG11" s="626"/>
      <c r="AI11" s="350"/>
      <c r="AJ11" s="350"/>
      <c r="AK11" s="350"/>
      <c r="AL11" s="350"/>
    </row>
    <row r="12" spans="2:38" ht="40.5" customHeight="1" thickTop="1" x14ac:dyDescent="0.15">
      <c r="B12" s="604" t="s">
        <v>19</v>
      </c>
      <c r="C12" s="605"/>
      <c r="D12" s="605"/>
      <c r="E12" s="605"/>
      <c r="F12" s="605"/>
      <c r="G12" s="605"/>
      <c r="H12" s="605"/>
      <c r="I12" s="605"/>
      <c r="J12" s="605"/>
      <c r="K12" s="605"/>
      <c r="L12" s="605"/>
      <c r="M12" s="605"/>
      <c r="N12" s="605"/>
      <c r="O12" s="605"/>
      <c r="P12" s="605"/>
      <c r="Q12" s="605"/>
      <c r="R12" s="605"/>
      <c r="S12" s="605"/>
      <c r="T12" s="605"/>
      <c r="U12" s="605"/>
      <c r="V12" s="605"/>
      <c r="W12" s="605"/>
      <c r="X12" s="606" t="str">
        <f>IF(X11="策定した上で実施している","算定可","算定不可")</f>
        <v>算定不可</v>
      </c>
      <c r="Y12" s="606"/>
      <c r="Z12" s="606"/>
      <c r="AA12" s="606"/>
      <c r="AB12" s="606"/>
      <c r="AC12" s="606"/>
      <c r="AD12" s="606"/>
      <c r="AE12" s="606"/>
      <c r="AF12" s="606"/>
      <c r="AG12" s="607"/>
      <c r="AI12" s="350"/>
      <c r="AJ12" s="351" t="s">
        <v>434</v>
      </c>
      <c r="AK12" s="350"/>
      <c r="AL12" s="350"/>
    </row>
    <row r="13" spans="2:38" ht="40.5" customHeight="1" thickBot="1" x14ac:dyDescent="0.2">
      <c r="B13" s="602" t="s">
        <v>20</v>
      </c>
      <c r="C13" s="603"/>
      <c r="D13" s="603"/>
      <c r="E13" s="603"/>
      <c r="F13" s="603"/>
      <c r="G13" s="603"/>
      <c r="H13" s="603"/>
      <c r="I13" s="603"/>
      <c r="J13" s="603"/>
      <c r="K13" s="603"/>
      <c r="L13" s="603"/>
      <c r="M13" s="603"/>
      <c r="N13" s="603"/>
      <c r="O13" s="603"/>
      <c r="P13" s="603"/>
      <c r="Q13" s="603"/>
      <c r="R13" s="603"/>
      <c r="S13" s="603"/>
      <c r="T13" s="603"/>
      <c r="U13" s="603"/>
      <c r="V13" s="603"/>
      <c r="W13" s="603"/>
      <c r="X13" s="611">
        <f>IF(X12="算定可",3,0)</f>
        <v>0</v>
      </c>
      <c r="Y13" s="574"/>
      <c r="Z13" s="574"/>
      <c r="AA13" s="574"/>
      <c r="AB13" s="574"/>
      <c r="AC13" s="574"/>
      <c r="AD13" s="574"/>
      <c r="AE13" s="574"/>
      <c r="AF13" s="574"/>
      <c r="AG13" s="575"/>
      <c r="AI13" s="350"/>
      <c r="AJ13" s="352" t="s">
        <v>435</v>
      </c>
      <c r="AK13" s="350"/>
      <c r="AL13" s="350"/>
    </row>
    <row r="14" spans="2:38" ht="7.9" customHeight="1" x14ac:dyDescent="0.15">
      <c r="AI14" s="350"/>
      <c r="AJ14" s="350"/>
      <c r="AK14" s="350"/>
      <c r="AL14" s="350"/>
    </row>
    <row r="15" spans="2:38" x14ac:dyDescent="0.15">
      <c r="B15" s="1" t="s">
        <v>32</v>
      </c>
    </row>
    <row r="16" spans="2:38" x14ac:dyDescent="0.15">
      <c r="C16" s="1" t="s">
        <v>0</v>
      </c>
      <c r="E16" s="1" t="s">
        <v>6</v>
      </c>
    </row>
    <row r="17" spans="2:34" x14ac:dyDescent="0.15">
      <c r="C17" s="1" t="s">
        <v>0</v>
      </c>
      <c r="E17" s="1" t="s">
        <v>83</v>
      </c>
    </row>
    <row r="18" spans="2:34" x14ac:dyDescent="0.15">
      <c r="E18" s="691" t="s">
        <v>82</v>
      </c>
      <c r="F18" s="691"/>
      <c r="G18" s="691"/>
      <c r="H18" s="691"/>
      <c r="I18" s="691"/>
      <c r="J18" s="691"/>
      <c r="K18" s="691"/>
      <c r="L18" s="691"/>
      <c r="M18" s="691"/>
      <c r="N18" s="691"/>
      <c r="O18" s="691"/>
      <c r="P18" s="691"/>
      <c r="Q18" s="691"/>
      <c r="R18" s="691"/>
      <c r="S18" s="691"/>
      <c r="T18" s="691"/>
      <c r="U18" s="691"/>
      <c r="V18" s="691"/>
      <c r="W18" s="691"/>
      <c r="X18" s="691"/>
      <c r="Y18" s="691"/>
      <c r="Z18" s="691"/>
      <c r="AA18" s="691"/>
      <c r="AB18" s="691"/>
    </row>
    <row r="19" spans="2:34" ht="7.15" customHeight="1" x14ac:dyDescent="0.15">
      <c r="E19" s="33"/>
      <c r="F19" s="23"/>
      <c r="G19" s="23"/>
      <c r="H19" s="23"/>
      <c r="I19" s="23"/>
      <c r="J19" s="23"/>
      <c r="K19" s="23"/>
      <c r="L19" s="23"/>
      <c r="M19" s="23"/>
      <c r="N19" s="23"/>
      <c r="O19" s="23"/>
      <c r="P19" s="23"/>
      <c r="Q19" s="23"/>
      <c r="R19" s="23"/>
      <c r="S19" s="23"/>
      <c r="T19" s="23"/>
      <c r="U19" s="23"/>
      <c r="V19" s="23"/>
      <c r="W19" s="23"/>
      <c r="X19" s="23"/>
      <c r="Y19" s="23"/>
      <c r="Z19" s="23"/>
      <c r="AA19" s="23"/>
    </row>
    <row r="20" spans="2:34" ht="14.25" thickBot="1" x14ac:dyDescent="0.2"/>
    <row r="21" spans="2:34" ht="30" customHeight="1" x14ac:dyDescent="0.15">
      <c r="B21" s="226" t="s">
        <v>278</v>
      </c>
      <c r="C21" s="227"/>
      <c r="D21" s="227"/>
      <c r="E21" s="227"/>
      <c r="F21" s="227"/>
      <c r="G21" s="227"/>
      <c r="H21" s="227"/>
      <c r="I21" s="227"/>
      <c r="J21" s="227"/>
      <c r="K21" s="227"/>
      <c r="L21" s="227"/>
      <c r="M21" s="227"/>
      <c r="N21" s="227"/>
      <c r="O21" s="227"/>
      <c r="P21" s="227"/>
      <c r="Q21" s="227"/>
      <c r="R21" s="227"/>
      <c r="S21" s="227"/>
      <c r="T21" s="227"/>
      <c r="U21" s="227"/>
      <c r="V21" s="228"/>
      <c r="W21" s="228"/>
      <c r="X21" s="228"/>
      <c r="Y21" s="228"/>
      <c r="Z21" s="228"/>
      <c r="AA21" s="228"/>
      <c r="AB21" s="228"/>
      <c r="AC21" s="228"/>
      <c r="AD21" s="228"/>
      <c r="AE21" s="228"/>
      <c r="AF21" s="228"/>
      <c r="AG21" s="229"/>
      <c r="AH21" s="204"/>
    </row>
    <row r="22" spans="2:34" ht="30" customHeight="1" x14ac:dyDescent="0.15">
      <c r="B22" s="236"/>
      <c r="C22" s="237" t="s">
        <v>208</v>
      </c>
      <c r="D22" s="237"/>
      <c r="E22" s="237" t="s">
        <v>313</v>
      </c>
      <c r="F22" s="237"/>
      <c r="G22" s="237"/>
      <c r="H22" s="237"/>
      <c r="I22" s="237"/>
      <c r="J22" s="237"/>
      <c r="K22" s="237"/>
      <c r="L22" s="237"/>
      <c r="M22" s="237"/>
      <c r="N22" s="237"/>
      <c r="O22" s="237"/>
      <c r="P22" s="237"/>
      <c r="Q22" s="237"/>
      <c r="R22" s="237"/>
      <c r="S22" s="237"/>
      <c r="T22" s="237"/>
      <c r="U22" s="237"/>
      <c r="V22" s="238"/>
      <c r="W22" s="238"/>
      <c r="X22" s="238"/>
      <c r="Y22" s="238"/>
      <c r="Z22" s="238"/>
      <c r="AA22" s="238"/>
      <c r="AB22" s="238"/>
      <c r="AC22" s="238"/>
      <c r="AD22" s="238"/>
      <c r="AE22" s="238"/>
      <c r="AF22" s="238"/>
      <c r="AG22" s="239"/>
      <c r="AH22" s="204"/>
    </row>
    <row r="23" spans="2:34" ht="30" customHeight="1" thickBot="1" x14ac:dyDescent="0.2">
      <c r="B23" s="230"/>
      <c r="C23" s="231" t="s">
        <v>208</v>
      </c>
      <c r="D23" s="231"/>
      <c r="E23" s="231" t="s">
        <v>314</v>
      </c>
      <c r="F23" s="231"/>
      <c r="G23" s="231"/>
      <c r="H23" s="231"/>
      <c r="I23" s="231"/>
      <c r="J23" s="231"/>
      <c r="K23" s="231"/>
      <c r="L23" s="231"/>
      <c r="M23" s="231"/>
      <c r="N23" s="231"/>
      <c r="O23" s="231"/>
      <c r="P23" s="231"/>
      <c r="Q23" s="231"/>
      <c r="R23" s="231"/>
      <c r="S23" s="231"/>
      <c r="T23" s="231"/>
      <c r="U23" s="231"/>
      <c r="V23" s="232"/>
      <c r="W23" s="232"/>
      <c r="X23" s="232"/>
      <c r="Y23" s="232"/>
      <c r="Z23" s="232"/>
      <c r="AA23" s="232"/>
      <c r="AB23" s="232"/>
      <c r="AC23" s="232"/>
      <c r="AD23" s="232"/>
      <c r="AE23" s="232"/>
      <c r="AF23" s="232"/>
      <c r="AG23" s="233"/>
      <c r="AH23" s="204"/>
    </row>
  </sheetData>
  <sheetProtection algorithmName="SHA-512" hashValue="oJdIjNHPbq+h3CHdITd0hr0jNFjQ5B4oHXvHKYuilDoD83qh3O18Xftz0caDy6CbkRxtz3SrCGrlDOUvBxaG8Q==" saltValue="jZPbDK7gtIoqSeUNECu8+w==" spinCount="100000" sheet="1" selectLockedCells="1"/>
  <mergeCells count="9">
    <mergeCell ref="B2:M4"/>
    <mergeCell ref="B13:W13"/>
    <mergeCell ref="E18:AB18"/>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view="pageBreakPreview" topLeftCell="B1" zoomScale="115" zoomScaleNormal="100" zoomScaleSheetLayoutView="115" workbookViewId="0">
      <selection activeCell="K9" sqref="K9"/>
    </sheetView>
  </sheetViews>
  <sheetFormatPr defaultRowHeight="13.5" x14ac:dyDescent="0.15"/>
  <cols>
    <col min="1" max="1" width="0" hidden="1" customWidth="1"/>
    <col min="2" max="9" width="10.75" customWidth="1"/>
  </cols>
  <sheetData>
    <row r="1" spans="1:21" ht="22.9" customHeight="1" x14ac:dyDescent="0.15">
      <c r="A1" s="63"/>
      <c r="B1" s="189" t="s">
        <v>385</v>
      </c>
      <c r="I1" s="79"/>
    </row>
    <row r="2" spans="1:21" ht="21" customHeight="1" x14ac:dyDescent="0.15">
      <c r="A2" s="63"/>
      <c r="B2" s="189" t="s">
        <v>302</v>
      </c>
      <c r="I2" s="79"/>
    </row>
    <row r="3" spans="1:21" ht="25.15" customHeight="1" x14ac:dyDescent="0.15">
      <c r="A3" s="39"/>
      <c r="B3" s="39"/>
      <c r="C3" s="39"/>
      <c r="D3" s="39"/>
      <c r="E3" s="39"/>
      <c r="F3" s="39"/>
      <c r="G3" s="39"/>
      <c r="H3" s="39"/>
      <c r="I3" s="39"/>
      <c r="J3" s="39"/>
      <c r="K3" s="39"/>
      <c r="L3" s="39"/>
      <c r="M3" s="39"/>
      <c r="N3" s="39"/>
      <c r="O3" s="39"/>
      <c r="P3" s="39"/>
      <c r="Q3" s="39"/>
      <c r="R3" s="39"/>
      <c r="S3" s="39"/>
      <c r="T3" s="39"/>
      <c r="U3" s="39"/>
    </row>
    <row r="4" spans="1:21" ht="25.15" customHeight="1" x14ac:dyDescent="0.15">
      <c r="A4" s="39"/>
      <c r="B4" s="235" t="s">
        <v>315</v>
      </c>
      <c r="C4" s="39"/>
      <c r="D4" s="39"/>
      <c r="E4" s="39"/>
      <c r="F4" s="39"/>
      <c r="G4" s="39"/>
      <c r="H4" s="39"/>
      <c r="I4" s="39"/>
      <c r="J4" s="39"/>
      <c r="K4" s="39"/>
      <c r="L4" s="39"/>
      <c r="M4" s="39"/>
      <c r="N4" s="39"/>
      <c r="O4" s="39"/>
      <c r="P4" s="39"/>
      <c r="Q4" s="39"/>
      <c r="R4" s="39"/>
      <c r="S4" s="39"/>
      <c r="T4" s="39"/>
      <c r="U4" s="39"/>
    </row>
    <row r="5" spans="1:21" ht="25.15" customHeight="1" x14ac:dyDescent="0.15">
      <c r="A5" s="39"/>
      <c r="B5" s="39"/>
      <c r="C5" s="39"/>
      <c r="D5" s="39"/>
      <c r="E5" s="39"/>
      <c r="F5" s="39"/>
      <c r="G5" s="39"/>
      <c r="H5" s="39"/>
      <c r="I5" s="39"/>
      <c r="J5" s="39"/>
      <c r="K5" s="39"/>
      <c r="L5" s="39"/>
      <c r="M5" s="39"/>
      <c r="N5" s="39"/>
      <c r="O5" s="39"/>
      <c r="P5" s="39"/>
      <c r="Q5" s="39"/>
      <c r="R5" s="39"/>
      <c r="S5" s="39"/>
      <c r="T5" s="39"/>
      <c r="U5" s="39"/>
    </row>
    <row r="6" spans="1:21" ht="25.15" customHeight="1" x14ac:dyDescent="0.15">
      <c r="A6" s="39"/>
      <c r="B6" s="688" t="s">
        <v>269</v>
      </c>
      <c r="C6" s="688"/>
      <c r="D6" s="634"/>
      <c r="E6" s="635"/>
      <c r="F6" s="39"/>
      <c r="G6" s="39"/>
      <c r="H6" s="39"/>
      <c r="I6" s="39"/>
      <c r="J6" s="39"/>
      <c r="K6" s="39"/>
      <c r="L6" s="39"/>
      <c r="M6" s="39"/>
      <c r="N6" s="39"/>
      <c r="O6" s="39"/>
      <c r="P6" s="39"/>
      <c r="Q6" s="39"/>
      <c r="R6" s="39"/>
      <c r="S6" s="39"/>
      <c r="T6" s="39"/>
      <c r="U6" s="39"/>
    </row>
    <row r="7" spans="1:21" ht="25.15" customHeight="1" x14ac:dyDescent="0.15">
      <c r="A7" s="39"/>
      <c r="B7" s="39"/>
      <c r="C7" s="39"/>
      <c r="D7" s="39"/>
      <c r="E7" s="39"/>
      <c r="F7" s="39"/>
      <c r="G7" s="39"/>
      <c r="H7" s="39"/>
      <c r="I7" s="39"/>
      <c r="J7" s="39"/>
      <c r="K7" s="39"/>
      <c r="L7" s="39"/>
      <c r="M7" s="39"/>
      <c r="N7" s="39"/>
      <c r="O7" s="39"/>
      <c r="P7" s="39"/>
      <c r="Q7" s="39"/>
      <c r="R7" s="39"/>
      <c r="S7" s="39"/>
      <c r="T7" s="39"/>
      <c r="U7" s="39"/>
    </row>
    <row r="8" spans="1:21" ht="25.15" customHeight="1" x14ac:dyDescent="0.15">
      <c r="A8" s="39"/>
      <c r="B8" s="689" t="s">
        <v>270</v>
      </c>
      <c r="C8" s="689"/>
      <c r="D8" s="689"/>
      <c r="E8" s="689"/>
      <c r="F8" s="234" t="s">
        <v>250</v>
      </c>
      <c r="G8" s="234" t="s">
        <v>251</v>
      </c>
      <c r="H8" s="234" t="s">
        <v>252</v>
      </c>
      <c r="I8" s="234" t="s">
        <v>170</v>
      </c>
      <c r="J8" s="39"/>
      <c r="K8" s="39"/>
      <c r="L8" s="39"/>
      <c r="M8" s="39"/>
      <c r="N8" s="39"/>
      <c r="O8" s="39"/>
      <c r="P8" s="39"/>
      <c r="Q8" s="39"/>
      <c r="R8" s="39"/>
      <c r="S8" s="39"/>
      <c r="T8" s="39"/>
      <c r="U8" s="39"/>
    </row>
    <row r="9" spans="1:21" ht="25.15" customHeight="1" x14ac:dyDescent="0.15">
      <c r="A9" s="39"/>
      <c r="B9" s="690" t="s">
        <v>271</v>
      </c>
      <c r="C9" s="690"/>
      <c r="D9" s="690"/>
      <c r="E9" s="690"/>
      <c r="F9" s="62"/>
      <c r="G9" s="62"/>
      <c r="H9" s="62"/>
      <c r="I9" s="62"/>
      <c r="J9" s="39"/>
      <c r="K9" s="39"/>
      <c r="L9" s="39"/>
      <c r="M9" s="39"/>
      <c r="N9" s="39"/>
      <c r="O9" s="39"/>
      <c r="P9" s="39"/>
      <c r="Q9" s="39"/>
      <c r="R9" s="39"/>
      <c r="S9" s="39"/>
      <c r="T9" s="39"/>
      <c r="U9" s="39"/>
    </row>
    <row r="10" spans="1:21" ht="25.15" customHeight="1" x14ac:dyDescent="0.15">
      <c r="A10" s="39"/>
      <c r="B10" s="39"/>
      <c r="C10" s="39"/>
      <c r="D10" s="39"/>
      <c r="E10" s="39"/>
      <c r="F10" s="39"/>
      <c r="G10" s="39"/>
      <c r="H10" s="39"/>
      <c r="I10" s="39"/>
      <c r="J10" s="39"/>
      <c r="K10" s="39"/>
      <c r="L10" s="39"/>
      <c r="M10" s="39"/>
      <c r="N10" s="39"/>
      <c r="O10" s="39"/>
      <c r="P10" s="39"/>
      <c r="Q10" s="39"/>
      <c r="R10" s="39"/>
      <c r="S10" s="39"/>
      <c r="T10" s="39"/>
      <c r="U10" s="39"/>
    </row>
    <row r="11" spans="1:21" ht="25.15" hidden="1" customHeight="1" x14ac:dyDescent="0.15">
      <c r="A11" s="39"/>
      <c r="B11" s="644" t="s">
        <v>272</v>
      </c>
      <c r="C11" s="644"/>
      <c r="D11" s="644"/>
      <c r="E11" s="644"/>
      <c r="F11" s="644" t="s">
        <v>198</v>
      </c>
      <c r="G11" s="644"/>
      <c r="H11" s="39"/>
      <c r="I11" s="39"/>
      <c r="J11" s="39"/>
      <c r="K11" s="39"/>
      <c r="L11" s="39"/>
      <c r="M11" s="39"/>
      <c r="N11" s="39"/>
      <c r="O11" s="39"/>
      <c r="P11" s="39"/>
      <c r="Q11" s="39"/>
      <c r="R11" s="39"/>
      <c r="S11" s="39"/>
      <c r="T11" s="39"/>
      <c r="U11" s="39"/>
    </row>
    <row r="12" spans="1:21" ht="25.15" hidden="1" customHeight="1" x14ac:dyDescent="0.15">
      <c r="A12" s="39"/>
      <c r="B12" s="194"/>
      <c r="C12" s="194"/>
      <c r="D12" s="194"/>
      <c r="E12" s="194"/>
      <c r="F12" s="194"/>
      <c r="G12" s="194"/>
      <c r="H12" s="39"/>
      <c r="I12" s="39"/>
      <c r="J12" s="39"/>
      <c r="K12" s="39"/>
      <c r="L12" s="39"/>
      <c r="M12" s="39"/>
      <c r="N12" s="39"/>
      <c r="O12" s="39"/>
      <c r="P12" s="39"/>
      <c r="Q12" s="39"/>
      <c r="R12" s="39"/>
      <c r="S12" s="39"/>
      <c r="T12" s="39"/>
      <c r="U12" s="39"/>
    </row>
    <row r="13" spans="1:21" ht="25.15" customHeight="1" x14ac:dyDescent="0.15">
      <c r="A13" s="39"/>
      <c r="B13" s="183" t="s">
        <v>316</v>
      </c>
      <c r="C13" s="194"/>
      <c r="D13" s="194"/>
      <c r="E13" s="194"/>
      <c r="F13" s="194"/>
      <c r="G13" s="194"/>
      <c r="H13" s="39"/>
      <c r="I13" s="39"/>
      <c r="J13" s="39"/>
      <c r="K13" s="39"/>
      <c r="L13" s="39"/>
      <c r="M13" s="39"/>
      <c r="N13" s="39"/>
      <c r="O13" s="39"/>
      <c r="P13" s="39"/>
      <c r="Q13" s="39"/>
      <c r="R13" s="39"/>
      <c r="S13" s="39"/>
      <c r="T13" s="39"/>
      <c r="U13" s="39"/>
    </row>
    <row r="14" spans="1:21" ht="25.15" customHeight="1" thickBot="1" x14ac:dyDescent="0.2">
      <c r="A14" s="39"/>
      <c r="B14" s="195" t="s">
        <v>317</v>
      </c>
      <c r="C14" s="194"/>
      <c r="D14" s="194"/>
      <c r="E14" s="194"/>
      <c r="F14" s="194"/>
      <c r="G14" s="194"/>
      <c r="H14" s="39"/>
      <c r="I14" s="39"/>
      <c r="J14" s="39"/>
      <c r="K14" s="39"/>
      <c r="L14" s="39"/>
      <c r="M14" s="39"/>
      <c r="N14" s="39"/>
      <c r="O14" s="39"/>
      <c r="P14" s="39"/>
      <c r="Q14" s="39"/>
      <c r="R14" s="39"/>
      <c r="S14" s="39"/>
      <c r="T14" s="39"/>
      <c r="U14" s="39"/>
    </row>
    <row r="15" spans="1:21" ht="25.15" customHeight="1" x14ac:dyDescent="0.15">
      <c r="A15" s="39"/>
      <c r="B15" s="679" t="s">
        <v>369</v>
      </c>
      <c r="C15" s="680"/>
      <c r="D15" s="680"/>
      <c r="E15" s="680"/>
      <c r="F15" s="680"/>
      <c r="G15" s="680"/>
      <c r="H15" s="680"/>
      <c r="I15" s="681"/>
      <c r="J15" s="39"/>
      <c r="K15" s="39"/>
      <c r="L15" s="39"/>
      <c r="M15" s="39"/>
      <c r="N15" s="39"/>
      <c r="O15" s="39"/>
      <c r="P15" s="39"/>
      <c r="Q15" s="39"/>
      <c r="R15" s="39"/>
      <c r="S15" s="39"/>
      <c r="T15" s="39"/>
      <c r="U15" s="39"/>
    </row>
    <row r="16" spans="1:21" ht="25.15" customHeight="1" x14ac:dyDescent="0.15">
      <c r="A16" s="39"/>
      <c r="B16" s="682"/>
      <c r="C16" s="683"/>
      <c r="D16" s="683"/>
      <c r="E16" s="683"/>
      <c r="F16" s="683"/>
      <c r="G16" s="683"/>
      <c r="H16" s="683"/>
      <c r="I16" s="684"/>
      <c r="J16" s="39"/>
      <c r="K16" s="39"/>
      <c r="L16" s="39"/>
      <c r="M16" s="39"/>
      <c r="N16" s="39"/>
      <c r="O16" s="39"/>
      <c r="P16" s="39"/>
      <c r="Q16" s="39"/>
      <c r="R16" s="39"/>
      <c r="S16" s="39"/>
      <c r="T16" s="39"/>
      <c r="U16" s="39"/>
    </row>
    <row r="17" spans="1:21" ht="25.15" customHeight="1" x14ac:dyDescent="0.15">
      <c r="A17" s="39"/>
      <c r="B17" s="682"/>
      <c r="C17" s="683"/>
      <c r="D17" s="683"/>
      <c r="E17" s="683"/>
      <c r="F17" s="683"/>
      <c r="G17" s="683"/>
      <c r="H17" s="683"/>
      <c r="I17" s="684"/>
      <c r="J17" s="39"/>
      <c r="K17" s="39"/>
      <c r="L17" s="39"/>
      <c r="M17" s="39"/>
      <c r="N17" s="39"/>
      <c r="O17" s="39"/>
      <c r="P17" s="39"/>
      <c r="Q17" s="39"/>
      <c r="R17" s="39"/>
      <c r="S17" s="39"/>
      <c r="T17" s="39"/>
      <c r="U17" s="39"/>
    </row>
    <row r="18" spans="1:21" ht="25.15" customHeight="1" x14ac:dyDescent="0.15">
      <c r="A18" s="39"/>
      <c r="B18" s="682"/>
      <c r="C18" s="683"/>
      <c r="D18" s="683"/>
      <c r="E18" s="683"/>
      <c r="F18" s="683"/>
      <c r="G18" s="683"/>
      <c r="H18" s="683"/>
      <c r="I18" s="684"/>
      <c r="J18" s="39"/>
      <c r="K18" s="39"/>
      <c r="L18" s="39"/>
      <c r="M18" s="39"/>
      <c r="N18" s="39"/>
      <c r="O18" s="39"/>
      <c r="P18" s="39"/>
      <c r="Q18" s="39"/>
      <c r="R18" s="39"/>
      <c r="S18" s="39"/>
      <c r="T18" s="39"/>
      <c r="U18" s="39"/>
    </row>
    <row r="19" spans="1:21" ht="25.15" customHeight="1" x14ac:dyDescent="0.15">
      <c r="A19" s="39"/>
      <c r="B19" s="682"/>
      <c r="C19" s="683"/>
      <c r="D19" s="683"/>
      <c r="E19" s="683"/>
      <c r="F19" s="683"/>
      <c r="G19" s="683"/>
      <c r="H19" s="683"/>
      <c r="I19" s="684"/>
      <c r="J19" s="39"/>
      <c r="K19" s="39"/>
      <c r="L19" s="39"/>
      <c r="M19" s="39"/>
      <c r="N19" s="39"/>
      <c r="O19" s="39"/>
      <c r="P19" s="39"/>
      <c r="Q19" s="39"/>
      <c r="R19" s="39"/>
      <c r="S19" s="39"/>
      <c r="T19" s="39"/>
      <c r="U19" s="39"/>
    </row>
    <row r="20" spans="1:21" ht="25.15" customHeight="1" thickBot="1" x14ac:dyDescent="0.2">
      <c r="A20" s="39"/>
      <c r="B20" s="685"/>
      <c r="C20" s="686"/>
      <c r="D20" s="686"/>
      <c r="E20" s="686"/>
      <c r="F20" s="686"/>
      <c r="G20" s="686"/>
      <c r="H20" s="686"/>
      <c r="I20" s="687"/>
      <c r="J20" s="39"/>
      <c r="K20" s="39"/>
      <c r="L20" s="39"/>
      <c r="M20" s="39"/>
      <c r="N20" s="39"/>
      <c r="O20" s="39"/>
      <c r="P20" s="39"/>
      <c r="Q20" s="39"/>
      <c r="R20" s="39"/>
      <c r="S20" s="39"/>
      <c r="T20" s="39"/>
      <c r="U20" s="39"/>
    </row>
    <row r="21" spans="1:21" ht="25.15" customHeight="1" x14ac:dyDescent="0.15">
      <c r="A21" s="39"/>
      <c r="B21" s="39"/>
      <c r="C21" s="39"/>
      <c r="D21" s="39"/>
      <c r="E21" s="39"/>
      <c r="F21" s="39"/>
      <c r="G21" s="39"/>
      <c r="H21" s="39"/>
      <c r="I21" s="39"/>
      <c r="J21" s="39"/>
      <c r="K21" s="39"/>
      <c r="L21" s="39"/>
      <c r="M21" s="39"/>
      <c r="N21" s="39"/>
      <c r="O21" s="39"/>
      <c r="P21" s="39"/>
      <c r="Q21" s="39"/>
      <c r="R21" s="39"/>
      <c r="S21" s="39"/>
      <c r="T21" s="39"/>
      <c r="U21" s="39"/>
    </row>
    <row r="22" spans="1:21" ht="25.15" customHeight="1" x14ac:dyDescent="0.15">
      <c r="A22" s="39"/>
      <c r="B22" s="39"/>
      <c r="C22" s="39"/>
      <c r="D22" s="39"/>
      <c r="E22" s="39"/>
      <c r="F22" s="39"/>
      <c r="G22" s="39"/>
      <c r="H22" s="39"/>
      <c r="I22" s="39"/>
      <c r="J22" s="39"/>
      <c r="K22" s="39"/>
      <c r="L22" s="39"/>
      <c r="M22" s="39"/>
      <c r="N22" s="39"/>
      <c r="O22" s="39"/>
      <c r="P22" s="39"/>
      <c r="Q22" s="39"/>
      <c r="R22" s="39"/>
      <c r="S22" s="39"/>
      <c r="T22" s="39"/>
      <c r="U22" s="39"/>
    </row>
    <row r="23" spans="1:21" ht="25.15" customHeight="1" x14ac:dyDescent="0.15">
      <c r="A23" s="39"/>
      <c r="B23" s="39"/>
      <c r="C23" s="39"/>
      <c r="D23" s="39"/>
      <c r="E23" s="39"/>
      <c r="F23" s="39"/>
      <c r="G23" s="39"/>
      <c r="H23" s="39"/>
      <c r="I23" s="39"/>
      <c r="J23" s="39"/>
      <c r="K23" s="39"/>
      <c r="L23" s="39"/>
      <c r="M23" s="39"/>
      <c r="N23" s="39"/>
      <c r="O23" s="39"/>
      <c r="P23" s="39"/>
      <c r="Q23" s="39"/>
      <c r="R23" s="39"/>
      <c r="S23" s="39"/>
      <c r="T23" s="39"/>
      <c r="U23" s="39"/>
    </row>
    <row r="24" spans="1:21" ht="25.15" customHeight="1" x14ac:dyDescent="0.15">
      <c r="A24" s="39"/>
      <c r="B24" s="39"/>
      <c r="C24" s="39"/>
      <c r="D24" s="39"/>
      <c r="E24" s="39"/>
      <c r="F24" s="39"/>
      <c r="G24" s="39"/>
      <c r="H24" s="39"/>
      <c r="I24" s="39"/>
      <c r="J24" s="39"/>
      <c r="K24" s="39"/>
      <c r="L24" s="39"/>
      <c r="M24" s="39"/>
      <c r="N24" s="39"/>
      <c r="O24" s="39"/>
      <c r="P24" s="39"/>
      <c r="Q24" s="39"/>
      <c r="R24" s="39"/>
      <c r="S24" s="39"/>
      <c r="T24" s="39"/>
      <c r="U24" s="39"/>
    </row>
    <row r="25" spans="1:21" ht="25.15" customHeight="1" x14ac:dyDescent="0.15">
      <c r="A25" s="39"/>
      <c r="B25" s="39"/>
      <c r="C25" s="39"/>
      <c r="D25" s="39"/>
      <c r="E25" s="39"/>
      <c r="F25" s="39"/>
      <c r="G25" s="39"/>
      <c r="H25" s="39"/>
      <c r="I25" s="39"/>
      <c r="J25" s="39"/>
      <c r="K25" s="39"/>
      <c r="L25" s="39"/>
      <c r="M25" s="39"/>
      <c r="N25" s="39"/>
      <c r="O25" s="39"/>
      <c r="P25" s="39"/>
      <c r="Q25" s="39"/>
      <c r="R25" s="39"/>
      <c r="S25" s="39"/>
      <c r="T25" s="39"/>
      <c r="U25" s="39"/>
    </row>
    <row r="26" spans="1:21" ht="25.15" customHeight="1" x14ac:dyDescent="0.15">
      <c r="A26" s="39"/>
      <c r="B26" s="39"/>
      <c r="C26" s="39"/>
      <c r="D26" s="39"/>
      <c r="E26" s="39"/>
      <c r="F26" s="39"/>
      <c r="G26" s="39"/>
      <c r="H26" s="39"/>
      <c r="I26" s="39"/>
      <c r="J26" s="39"/>
      <c r="K26" s="39"/>
      <c r="L26" s="39"/>
      <c r="M26" s="39"/>
      <c r="N26" s="39"/>
      <c r="O26" s="39"/>
      <c r="P26" s="39"/>
      <c r="Q26" s="39"/>
      <c r="R26" s="39"/>
      <c r="S26" s="39"/>
      <c r="T26" s="39"/>
      <c r="U26" s="39"/>
    </row>
    <row r="27" spans="1:21" ht="25.15" customHeight="1" x14ac:dyDescent="0.15">
      <c r="A27" s="39"/>
      <c r="B27" s="39"/>
      <c r="C27" s="39"/>
      <c r="D27" s="39"/>
      <c r="E27" s="39"/>
      <c r="F27" s="39"/>
      <c r="G27" s="39"/>
      <c r="H27" s="39"/>
      <c r="I27" s="39"/>
      <c r="J27" s="39"/>
      <c r="K27" s="39"/>
      <c r="L27" s="39"/>
      <c r="M27" s="39"/>
      <c r="N27" s="39"/>
      <c r="O27" s="39"/>
      <c r="P27" s="39"/>
      <c r="Q27" s="39"/>
      <c r="R27" s="39"/>
      <c r="S27" s="39"/>
      <c r="T27" s="39"/>
      <c r="U27" s="39"/>
    </row>
    <row r="28" spans="1:21" ht="25.15" customHeight="1" x14ac:dyDescent="0.15">
      <c r="A28" s="39"/>
      <c r="B28" s="39"/>
      <c r="C28" s="39"/>
      <c r="D28" s="39"/>
      <c r="E28" s="39"/>
      <c r="F28" s="39"/>
      <c r="G28" s="39"/>
      <c r="H28" s="39"/>
      <c r="I28" s="39"/>
      <c r="J28" s="39"/>
      <c r="K28" s="39"/>
      <c r="L28" s="39"/>
      <c r="M28" s="39"/>
      <c r="N28" s="39"/>
      <c r="O28" s="39"/>
      <c r="P28" s="39"/>
      <c r="Q28" s="39"/>
      <c r="R28" s="39"/>
      <c r="S28" s="39"/>
      <c r="T28" s="39"/>
      <c r="U28" s="39"/>
    </row>
    <row r="29" spans="1:21" ht="25.15" customHeight="1" x14ac:dyDescent="0.15">
      <c r="A29" s="39"/>
      <c r="B29" s="39"/>
      <c r="C29" s="39"/>
      <c r="D29" s="39"/>
      <c r="E29" s="39"/>
      <c r="F29" s="39"/>
      <c r="G29" s="39"/>
      <c r="H29" s="39"/>
      <c r="I29" s="39"/>
      <c r="J29" s="39"/>
      <c r="K29" s="39"/>
      <c r="L29" s="39"/>
      <c r="M29" s="39"/>
      <c r="N29" s="39"/>
      <c r="O29" s="39"/>
      <c r="P29" s="39"/>
      <c r="Q29" s="39"/>
      <c r="R29" s="39"/>
      <c r="S29" s="39"/>
      <c r="T29" s="39"/>
      <c r="U29" s="39"/>
    </row>
    <row r="30" spans="1:21" ht="25.15" customHeight="1" x14ac:dyDescent="0.15">
      <c r="A30" s="39"/>
      <c r="B30" s="39"/>
      <c r="C30" s="39"/>
      <c r="D30" s="39"/>
      <c r="E30" s="39"/>
      <c r="F30" s="39"/>
      <c r="G30" s="39"/>
      <c r="H30" s="39"/>
      <c r="I30" s="39"/>
      <c r="J30" s="39"/>
      <c r="K30" s="39"/>
      <c r="L30" s="39"/>
      <c r="M30" s="39"/>
      <c r="N30" s="39"/>
      <c r="O30" s="39"/>
      <c r="P30" s="39"/>
      <c r="Q30" s="39"/>
      <c r="R30" s="39"/>
      <c r="S30" s="39"/>
      <c r="T30" s="39"/>
      <c r="U30" s="39"/>
    </row>
    <row r="31" spans="1:21" ht="25.15" customHeight="1" x14ac:dyDescent="0.15">
      <c r="A31" s="39"/>
      <c r="B31" s="39"/>
      <c r="C31" s="39"/>
      <c r="D31" s="39"/>
      <c r="E31" s="39"/>
      <c r="F31" s="39"/>
      <c r="G31" s="39"/>
      <c r="H31" s="39"/>
      <c r="I31" s="39"/>
      <c r="J31" s="39"/>
      <c r="K31" s="39"/>
      <c r="L31" s="39"/>
      <c r="M31" s="39"/>
      <c r="N31" s="39"/>
      <c r="O31" s="39"/>
      <c r="P31" s="39"/>
      <c r="Q31" s="39"/>
      <c r="R31" s="39"/>
      <c r="S31" s="39"/>
      <c r="T31" s="39"/>
      <c r="U31" s="39"/>
    </row>
    <row r="32" spans="1:21" ht="25.15" customHeight="1" x14ac:dyDescent="0.15">
      <c r="A32" s="39"/>
      <c r="B32" s="39"/>
      <c r="C32" s="39"/>
      <c r="D32" s="39"/>
      <c r="E32" s="39"/>
      <c r="F32" s="39"/>
      <c r="G32" s="39"/>
      <c r="H32" s="39"/>
      <c r="I32" s="39"/>
      <c r="J32" s="39"/>
      <c r="K32" s="39"/>
      <c r="L32" s="39"/>
      <c r="M32" s="39"/>
      <c r="N32" s="39"/>
      <c r="O32" s="39"/>
      <c r="P32" s="39"/>
      <c r="Q32" s="39"/>
      <c r="R32" s="39"/>
      <c r="S32" s="39"/>
      <c r="T32" s="39"/>
      <c r="U32" s="39"/>
    </row>
    <row r="33" spans="1:21" ht="25.15" customHeight="1" x14ac:dyDescent="0.15">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15">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15">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15">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15">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15">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15">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15">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15">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15">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15">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15">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15">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15">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15">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15">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15">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15">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15">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15">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15">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15">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15">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15">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15">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15">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15">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15">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15">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15">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15">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15">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15">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15">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15">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15">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15">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15">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15">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15">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15">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15">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15">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15">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15">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15">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15">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15">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15">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15">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15">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15">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15">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15">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15">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15">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15">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15">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15">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15">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15">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15">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15">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15">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15">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15">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15">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15">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15">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15">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15">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15">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15">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15">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15">
      <c r="A107" s="39"/>
      <c r="B107" s="39"/>
      <c r="C107" s="39"/>
      <c r="D107" s="39"/>
      <c r="E107" s="39"/>
      <c r="F107" s="39"/>
      <c r="G107" s="39"/>
      <c r="H107" s="39"/>
      <c r="I107" s="39"/>
      <c r="J107" s="39"/>
      <c r="K107" s="39"/>
      <c r="L107" s="39"/>
      <c r="M107" s="39"/>
      <c r="N107" s="39"/>
      <c r="O107" s="39"/>
      <c r="P107" s="39"/>
      <c r="Q107" s="39"/>
      <c r="R107" s="39"/>
      <c r="S107" s="39"/>
      <c r="T107" s="39"/>
      <c r="U107" s="39"/>
    </row>
  </sheetData>
  <mergeCells count="7">
    <mergeCell ref="B15:I20"/>
    <mergeCell ref="B6:C6"/>
    <mergeCell ref="D6:E6"/>
    <mergeCell ref="B8:E8"/>
    <mergeCell ref="B9:E9"/>
    <mergeCell ref="B11:E11"/>
    <mergeCell ref="F11:G1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22"/>
  <sheetViews>
    <sheetView showGridLines="0" view="pageBreakPreview" zoomScaleNormal="100" zoomScaleSheetLayoutView="100" workbookViewId="0">
      <selection activeCell="B2" sqref="B2:M4"/>
    </sheetView>
  </sheetViews>
  <sheetFormatPr defaultColWidth="9" defaultRowHeight="13.5" x14ac:dyDescent="0.1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40" width="9" style="1"/>
    <col min="41" max="41" width="0" style="1" hidden="1" customWidth="1"/>
    <col min="42" max="16384" width="9" style="1"/>
  </cols>
  <sheetData>
    <row r="1" spans="2:48" ht="14.25" thickBot="1" x14ac:dyDescent="0.2">
      <c r="AH1" s="24"/>
      <c r="AI1" s="24"/>
    </row>
    <row r="2" spans="2:48" ht="13.5" customHeight="1" x14ac:dyDescent="0.15">
      <c r="B2" s="494" t="s">
        <v>558</v>
      </c>
      <c r="C2" s="495"/>
      <c r="D2" s="495"/>
      <c r="E2" s="495"/>
      <c r="F2" s="495"/>
      <c r="G2" s="495"/>
      <c r="H2" s="495"/>
      <c r="I2" s="495"/>
      <c r="J2" s="495"/>
      <c r="K2" s="495"/>
      <c r="L2" s="495"/>
      <c r="M2" s="496"/>
      <c r="N2" s="31"/>
      <c r="O2" s="31"/>
      <c r="P2" s="31"/>
      <c r="Q2" s="31"/>
      <c r="R2" s="381" t="s">
        <v>501</v>
      </c>
      <c r="S2" s="375"/>
      <c r="T2" s="375"/>
      <c r="U2" s="375"/>
      <c r="V2" s="375"/>
      <c r="W2" s="375"/>
      <c r="X2" s="375"/>
      <c r="Y2" s="375"/>
      <c r="Z2" s="375"/>
      <c r="AA2" s="375"/>
      <c r="AB2" s="375"/>
      <c r="AC2" s="375"/>
      <c r="AD2" s="375"/>
      <c r="AE2" s="375"/>
      <c r="AF2" s="375"/>
      <c r="AG2" s="376"/>
      <c r="AH2" s="24"/>
      <c r="AI2" s="24"/>
    </row>
    <row r="3" spans="2:48" ht="13.5" customHeight="1" thickBot="1" x14ac:dyDescent="0.2">
      <c r="B3" s="497"/>
      <c r="C3" s="498"/>
      <c r="D3" s="498"/>
      <c r="E3" s="498"/>
      <c r="F3" s="498"/>
      <c r="G3" s="498"/>
      <c r="H3" s="498"/>
      <c r="I3" s="498"/>
      <c r="J3" s="498"/>
      <c r="K3" s="498"/>
      <c r="L3" s="498"/>
      <c r="M3" s="499"/>
      <c r="N3" s="31"/>
      <c r="O3" s="31"/>
      <c r="P3" s="31"/>
      <c r="Q3" s="31"/>
      <c r="R3" s="388" t="s">
        <v>386</v>
      </c>
      <c r="S3" s="377"/>
      <c r="T3" s="377"/>
      <c r="U3" s="377"/>
      <c r="V3" s="377"/>
      <c r="W3" s="377"/>
      <c r="X3" s="377"/>
      <c r="Y3" s="377"/>
      <c r="Z3" s="377"/>
      <c r="AA3" s="377"/>
      <c r="AB3" s="377"/>
      <c r="AC3" s="377"/>
      <c r="AD3" s="377"/>
      <c r="AE3" s="377"/>
      <c r="AF3" s="377"/>
      <c r="AG3" s="378"/>
      <c r="AH3" s="387"/>
      <c r="AI3" s="24"/>
    </row>
    <row r="4" spans="2:48" ht="13.9" customHeight="1" thickBot="1" x14ac:dyDescent="0.2">
      <c r="B4" s="500"/>
      <c r="C4" s="501"/>
      <c r="D4" s="501"/>
      <c r="E4" s="501"/>
      <c r="F4" s="501"/>
      <c r="G4" s="501"/>
      <c r="H4" s="501"/>
      <c r="I4" s="501"/>
      <c r="J4" s="501"/>
      <c r="K4" s="501"/>
      <c r="L4" s="501"/>
      <c r="M4" s="502"/>
      <c r="AL4" s="268"/>
      <c r="AM4" s="268"/>
      <c r="AN4" s="268"/>
      <c r="AO4" s="268"/>
      <c r="AP4" s="268"/>
    </row>
    <row r="5" spans="2:48" ht="17.25" x14ac:dyDescent="0.15">
      <c r="B5" s="30"/>
      <c r="C5" s="30"/>
      <c r="D5" s="30"/>
      <c r="E5" s="30"/>
      <c r="F5" s="30"/>
      <c r="G5" s="30"/>
      <c r="H5" s="30"/>
      <c r="I5" s="30"/>
      <c r="J5" s="30"/>
      <c r="AL5" s="268"/>
      <c r="AM5" s="268"/>
      <c r="AN5" s="268"/>
      <c r="AO5" s="268"/>
      <c r="AP5" s="268"/>
      <c r="AQ5" s="326"/>
      <c r="AR5" s="326"/>
      <c r="AS5" s="326"/>
      <c r="AT5" s="326"/>
      <c r="AU5" s="326"/>
      <c r="AV5" s="326"/>
    </row>
    <row r="6" spans="2:48" ht="13.5" customHeight="1" x14ac:dyDescent="0.15">
      <c r="B6" s="514" t="s">
        <v>300</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L6" s="268" t="s">
        <v>372</v>
      </c>
      <c r="AM6" s="268"/>
      <c r="AN6" s="268"/>
      <c r="AO6" s="268"/>
      <c r="AP6" s="268"/>
      <c r="AQ6" s="326"/>
      <c r="AR6" s="326"/>
      <c r="AS6" s="326"/>
      <c r="AT6" s="326"/>
      <c r="AU6" s="326"/>
      <c r="AV6" s="326"/>
    </row>
    <row r="7" spans="2:48"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L7" s="268" t="s">
        <v>373</v>
      </c>
      <c r="AM7" s="268"/>
      <c r="AN7" s="268"/>
      <c r="AO7" s="268"/>
      <c r="AP7" s="268"/>
      <c r="AQ7" s="326"/>
      <c r="AR7" s="326"/>
      <c r="AS7" s="326"/>
      <c r="AT7" s="326"/>
      <c r="AU7" s="326"/>
      <c r="AV7" s="326"/>
    </row>
    <row r="8" spans="2:48" ht="17.25" x14ac:dyDescent="0.15">
      <c r="B8" s="30"/>
      <c r="C8" s="30"/>
      <c r="D8" s="30"/>
      <c r="E8" s="30"/>
      <c r="F8" s="30"/>
      <c r="G8" s="30"/>
      <c r="H8" s="30"/>
      <c r="I8" s="30"/>
      <c r="J8" s="30"/>
      <c r="AK8" s="349"/>
      <c r="AL8" s="349"/>
      <c r="AM8" s="349"/>
      <c r="AN8" s="349"/>
      <c r="AO8" s="349"/>
      <c r="AP8" s="349"/>
      <c r="AQ8" s="349"/>
      <c r="AR8" s="326"/>
      <c r="AS8" s="326"/>
      <c r="AT8" s="326"/>
      <c r="AU8" s="326"/>
      <c r="AV8" s="326"/>
    </row>
    <row r="9" spans="2:48" s="8" customFormat="1" ht="14.25" thickBot="1" x14ac:dyDescent="0.2">
      <c r="B9" s="1" t="s">
        <v>524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349"/>
      <c r="AL9" s="349"/>
      <c r="AM9" s="349"/>
      <c r="AN9" s="349"/>
      <c r="AO9" s="349"/>
      <c r="AP9" s="349"/>
      <c r="AQ9" s="349"/>
      <c r="AR9" s="326"/>
      <c r="AS9" s="326"/>
      <c r="AT9" s="326"/>
      <c r="AU9" s="326"/>
      <c r="AV9" s="326"/>
    </row>
    <row r="10" spans="2:48" ht="68.25" customHeight="1" thickTop="1" thickBot="1" x14ac:dyDescent="0.2">
      <c r="B10" s="662" t="s">
        <v>468</v>
      </c>
      <c r="C10" s="663"/>
      <c r="D10" s="663"/>
      <c r="E10" s="663"/>
      <c r="F10" s="663"/>
      <c r="G10" s="663"/>
      <c r="H10" s="663"/>
      <c r="I10" s="663"/>
      <c r="J10" s="663"/>
      <c r="K10" s="663"/>
      <c r="L10" s="663"/>
      <c r="M10" s="663"/>
      <c r="N10" s="663"/>
      <c r="O10" s="663"/>
      <c r="P10" s="663"/>
      <c r="Q10" s="663"/>
      <c r="R10" s="663"/>
      <c r="S10" s="663"/>
      <c r="T10" s="663"/>
      <c r="U10" s="663"/>
      <c r="V10" s="663"/>
      <c r="W10" s="664"/>
      <c r="X10" s="624"/>
      <c r="Y10" s="625"/>
      <c r="Z10" s="625"/>
      <c r="AA10" s="625"/>
      <c r="AB10" s="625"/>
      <c r="AC10" s="625"/>
      <c r="AD10" s="625"/>
      <c r="AE10" s="625"/>
      <c r="AF10" s="625"/>
      <c r="AG10" s="625"/>
      <c r="AH10" s="626"/>
      <c r="AK10" s="353"/>
      <c r="AL10" s="349"/>
      <c r="AM10" s="349"/>
      <c r="AN10" s="349"/>
      <c r="AO10" s="349" t="s">
        <v>436</v>
      </c>
      <c r="AP10" s="349"/>
      <c r="AQ10" s="349"/>
      <c r="AR10" s="326"/>
      <c r="AS10" s="326"/>
      <c r="AT10" s="326"/>
      <c r="AU10" s="326"/>
      <c r="AV10" s="326"/>
    </row>
    <row r="11" spans="2:48" ht="68.25" customHeight="1" thickTop="1" thickBot="1" x14ac:dyDescent="0.2">
      <c r="B11" s="660" t="s">
        <v>469</v>
      </c>
      <c r="C11" s="661"/>
      <c r="D11" s="661"/>
      <c r="E11" s="661"/>
      <c r="F11" s="661"/>
      <c r="G11" s="661"/>
      <c r="H11" s="661"/>
      <c r="I11" s="661"/>
      <c r="J11" s="661"/>
      <c r="K11" s="661"/>
      <c r="L11" s="661"/>
      <c r="M11" s="661"/>
      <c r="N11" s="661"/>
      <c r="O11" s="661"/>
      <c r="P11" s="661"/>
      <c r="Q11" s="661"/>
      <c r="R11" s="661"/>
      <c r="S11" s="661"/>
      <c r="T11" s="661"/>
      <c r="U11" s="661"/>
      <c r="V11" s="661"/>
      <c r="W11" s="661"/>
      <c r="X11" s="624"/>
      <c r="Y11" s="625"/>
      <c r="Z11" s="625"/>
      <c r="AA11" s="625"/>
      <c r="AB11" s="625"/>
      <c r="AC11" s="625"/>
      <c r="AD11" s="625"/>
      <c r="AE11" s="625"/>
      <c r="AF11" s="625"/>
      <c r="AG11" s="625"/>
      <c r="AH11" s="626"/>
      <c r="AK11" s="353"/>
      <c r="AL11" s="349"/>
      <c r="AM11" s="349"/>
      <c r="AN11" s="349"/>
      <c r="AO11" s="349" t="s">
        <v>437</v>
      </c>
      <c r="AP11" s="349"/>
      <c r="AQ11" s="349"/>
      <c r="AR11" s="326"/>
      <c r="AS11" s="326"/>
      <c r="AT11" s="326"/>
      <c r="AU11" s="326"/>
      <c r="AV11" s="326"/>
    </row>
    <row r="12" spans="2:48" ht="40.5" customHeight="1" thickTop="1" x14ac:dyDescent="0.15">
      <c r="B12" s="604" t="s">
        <v>19</v>
      </c>
      <c r="C12" s="605"/>
      <c r="D12" s="605"/>
      <c r="E12" s="605"/>
      <c r="F12" s="605"/>
      <c r="G12" s="605"/>
      <c r="H12" s="605"/>
      <c r="I12" s="605"/>
      <c r="J12" s="605"/>
      <c r="K12" s="605"/>
      <c r="L12" s="605"/>
      <c r="M12" s="605"/>
      <c r="N12" s="605"/>
      <c r="O12" s="605"/>
      <c r="P12" s="605"/>
      <c r="Q12" s="605"/>
      <c r="R12" s="605"/>
      <c r="S12" s="605"/>
      <c r="T12" s="605"/>
      <c r="U12" s="605"/>
      <c r="V12" s="605"/>
      <c r="W12" s="605"/>
      <c r="X12" s="692" t="str">
        <f>IF(AND(X10="締結している",X11="主催して実施/他機関が開催し、参加"),"算定可","算定不可")</f>
        <v>算定不可</v>
      </c>
      <c r="Y12" s="692"/>
      <c r="Z12" s="692"/>
      <c r="AA12" s="692"/>
      <c r="AB12" s="692"/>
      <c r="AC12" s="692"/>
      <c r="AD12" s="692"/>
      <c r="AE12" s="692"/>
      <c r="AF12" s="692"/>
      <c r="AG12" s="693"/>
      <c r="AH12" s="694"/>
      <c r="AK12" s="349"/>
      <c r="AL12" s="349"/>
      <c r="AM12" s="349"/>
      <c r="AN12" s="349"/>
      <c r="AO12" s="349"/>
      <c r="AP12" s="349"/>
      <c r="AQ12" s="349"/>
      <c r="AR12" s="326"/>
      <c r="AS12" s="326"/>
      <c r="AT12" s="326"/>
      <c r="AU12" s="326"/>
      <c r="AV12" s="326"/>
    </row>
    <row r="13" spans="2:48" ht="31.5" customHeight="1" thickBot="1" x14ac:dyDescent="0.2">
      <c r="B13" s="557" t="s">
        <v>81</v>
      </c>
      <c r="C13" s="558"/>
      <c r="D13" s="558"/>
      <c r="E13" s="558"/>
      <c r="F13" s="558"/>
      <c r="G13" s="558"/>
      <c r="H13" s="558"/>
      <c r="I13" s="558"/>
      <c r="J13" s="695"/>
      <c r="K13" s="696">
        <f>IF(X12="算定可",4,0)</f>
        <v>0</v>
      </c>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8"/>
      <c r="AK13" s="349"/>
      <c r="AL13" s="349"/>
      <c r="AM13" s="349"/>
      <c r="AN13" s="349"/>
      <c r="AO13" s="349"/>
      <c r="AP13" s="349"/>
      <c r="AQ13" s="349"/>
      <c r="AR13" s="326"/>
      <c r="AS13" s="326"/>
      <c r="AT13" s="326"/>
      <c r="AU13" s="326"/>
      <c r="AV13" s="326"/>
    </row>
    <row r="14" spans="2:48" ht="13.5" customHeight="1" x14ac:dyDescent="0.15">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349"/>
      <c r="AL14" s="349"/>
      <c r="AM14" s="349"/>
      <c r="AN14" s="349"/>
      <c r="AO14" s="349"/>
      <c r="AP14" s="349"/>
      <c r="AQ14" s="349"/>
      <c r="AR14" s="326"/>
      <c r="AS14" s="326"/>
      <c r="AT14" s="326"/>
      <c r="AU14" s="326"/>
      <c r="AV14" s="326"/>
    </row>
    <row r="15" spans="2:48" x14ac:dyDescent="0.15">
      <c r="B15" s="1" t="s">
        <v>32</v>
      </c>
      <c r="AK15" s="349"/>
      <c r="AL15" s="349"/>
      <c r="AM15" s="349"/>
      <c r="AN15" s="349"/>
      <c r="AO15" s="349"/>
      <c r="AP15" s="349"/>
      <c r="AQ15" s="349"/>
      <c r="AR15" s="326"/>
      <c r="AS15" s="326"/>
      <c r="AT15" s="326"/>
      <c r="AU15" s="326"/>
      <c r="AV15" s="326"/>
    </row>
    <row r="16" spans="2:48" x14ac:dyDescent="0.15">
      <c r="C16" s="1" t="s">
        <v>0</v>
      </c>
      <c r="E16" s="1" t="s">
        <v>6</v>
      </c>
      <c r="AL16" s="326"/>
      <c r="AM16" s="326"/>
      <c r="AN16" s="326"/>
      <c r="AO16" s="326"/>
      <c r="AP16" s="326"/>
      <c r="AQ16" s="326"/>
      <c r="AR16" s="326"/>
      <c r="AS16" s="326"/>
      <c r="AT16" s="326"/>
      <c r="AU16" s="326"/>
      <c r="AV16" s="326"/>
    </row>
    <row r="17" spans="2:48" x14ac:dyDescent="0.15">
      <c r="C17" s="1" t="s">
        <v>0</v>
      </c>
      <c r="E17" s="1" t="s">
        <v>41</v>
      </c>
      <c r="AL17" s="326"/>
      <c r="AM17" s="326"/>
      <c r="AN17" s="326"/>
      <c r="AO17" s="326"/>
      <c r="AP17" s="326"/>
      <c r="AQ17" s="326"/>
      <c r="AR17" s="326"/>
      <c r="AS17" s="326"/>
      <c r="AT17" s="326"/>
      <c r="AU17" s="326"/>
      <c r="AV17" s="326"/>
    </row>
    <row r="18" spans="2:48" x14ac:dyDescent="0.15">
      <c r="D18" s="1" t="s">
        <v>84</v>
      </c>
    </row>
    <row r="19" spans="2:48" x14ac:dyDescent="0.15">
      <c r="D19" s="1" t="s">
        <v>73</v>
      </c>
    </row>
    <row r="20" spans="2:48" ht="14.25" thickBot="1" x14ac:dyDescent="0.2"/>
    <row r="21" spans="2:48" ht="30" customHeight="1" x14ac:dyDescent="0.15">
      <c r="B21" s="226" t="s">
        <v>278</v>
      </c>
      <c r="C21" s="227"/>
      <c r="D21" s="227"/>
      <c r="E21" s="227"/>
      <c r="F21" s="227"/>
      <c r="G21" s="227"/>
      <c r="H21" s="227"/>
      <c r="I21" s="227"/>
      <c r="J21" s="227"/>
      <c r="K21" s="227"/>
      <c r="L21" s="227"/>
      <c r="M21" s="227"/>
      <c r="N21" s="227"/>
      <c r="O21" s="227"/>
      <c r="P21" s="227"/>
      <c r="Q21" s="227"/>
      <c r="R21" s="227"/>
      <c r="S21" s="227"/>
      <c r="T21" s="227"/>
      <c r="U21" s="227"/>
      <c r="V21" s="228"/>
      <c r="W21" s="228"/>
      <c r="X21" s="228"/>
      <c r="Y21" s="228"/>
      <c r="Z21" s="228"/>
      <c r="AA21" s="228"/>
      <c r="AB21" s="228"/>
      <c r="AC21" s="228"/>
      <c r="AD21" s="228"/>
      <c r="AE21" s="228"/>
      <c r="AF21" s="228"/>
      <c r="AG21" s="228"/>
      <c r="AH21" s="229"/>
      <c r="AI21" s="204"/>
    </row>
    <row r="22" spans="2:48" ht="30" customHeight="1" thickBot="1" x14ac:dyDescent="0.2">
      <c r="B22" s="230"/>
      <c r="C22" s="231" t="s">
        <v>208</v>
      </c>
      <c r="D22" s="231"/>
      <c r="E22" s="231" t="s">
        <v>281</v>
      </c>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2"/>
      <c r="AH22" s="233"/>
      <c r="AI22" s="204"/>
    </row>
  </sheetData>
  <sheetProtection algorithmName="SHA-512" hashValue="akg/YbBtnhjdQ/g3miq6JBKjGwndse+sJykihHYUOeE8no+PqowvFoFd19WMm0POHETGE+0/WdRJXjrfgkDrNw==" saltValue="ooNLKsIOvebLqeCVHYrKCg==" spinCount="100000" sheet="1" objects="1" scenarios="1"/>
  <mergeCells count="10">
    <mergeCell ref="B2:M4"/>
    <mergeCell ref="B12:W12"/>
    <mergeCell ref="X12:AH12"/>
    <mergeCell ref="B13:J13"/>
    <mergeCell ref="B6:AH7"/>
    <mergeCell ref="B10:W10"/>
    <mergeCell ref="X10:AH10"/>
    <mergeCell ref="B11:W11"/>
    <mergeCell ref="X11:AH11"/>
    <mergeCell ref="K13:AH13"/>
  </mergeCells>
  <phoneticPr fontId="2"/>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activeCell="B3" sqref="B3"/>
    </sheetView>
  </sheetViews>
  <sheetFormatPr defaultRowHeight="13.5" x14ac:dyDescent="0.15"/>
  <cols>
    <col min="1" max="1" width="0" hidden="1" customWidth="1"/>
    <col min="2" max="9" width="10.75" customWidth="1"/>
  </cols>
  <sheetData>
    <row r="1" spans="1:21" ht="22.9" customHeight="1" x14ac:dyDescent="0.15">
      <c r="A1" s="63"/>
      <c r="B1" s="189" t="s">
        <v>387</v>
      </c>
      <c r="I1" s="79"/>
    </row>
    <row r="2" spans="1:21" ht="21" customHeight="1" x14ac:dyDescent="0.15">
      <c r="A2" s="63"/>
      <c r="B2" s="189" t="s">
        <v>421</v>
      </c>
      <c r="I2" s="79"/>
    </row>
    <row r="3" spans="1:21" ht="25.15" customHeight="1" x14ac:dyDescent="0.15">
      <c r="A3" s="39"/>
      <c r="B3" s="39"/>
      <c r="C3" s="39"/>
      <c r="D3" s="39"/>
      <c r="E3" s="39"/>
      <c r="F3" s="39"/>
      <c r="G3" s="39"/>
      <c r="H3" s="39"/>
      <c r="I3" s="39"/>
      <c r="J3" s="39"/>
      <c r="K3" s="39"/>
      <c r="L3" s="39"/>
      <c r="M3" s="39"/>
      <c r="N3" s="39"/>
      <c r="O3" s="39"/>
      <c r="P3" s="39"/>
      <c r="Q3" s="39"/>
      <c r="R3" s="39"/>
      <c r="S3" s="39"/>
      <c r="T3" s="39"/>
      <c r="U3" s="39"/>
    </row>
    <row r="4" spans="1:21" ht="25.15" customHeight="1" x14ac:dyDescent="0.15">
      <c r="A4" s="39"/>
      <c r="B4" s="235" t="s">
        <v>318</v>
      </c>
      <c r="C4" s="39"/>
      <c r="D4" s="39"/>
      <c r="E4" s="39"/>
      <c r="F4" s="39"/>
      <c r="G4" s="39"/>
      <c r="H4" s="39"/>
      <c r="I4" s="39"/>
      <c r="J4" s="39"/>
      <c r="K4" s="39"/>
      <c r="L4" s="39"/>
      <c r="M4" s="39"/>
      <c r="N4" s="39"/>
      <c r="O4" s="39"/>
      <c r="P4" s="39"/>
      <c r="Q4" s="39"/>
      <c r="R4" s="39"/>
      <c r="S4" s="39"/>
      <c r="T4" s="39"/>
      <c r="U4" s="39"/>
    </row>
    <row r="5" spans="1:21" ht="25.15" customHeight="1" x14ac:dyDescent="0.15">
      <c r="A5" s="39"/>
      <c r="B5" s="39"/>
      <c r="C5" s="39"/>
      <c r="D5" s="39"/>
      <c r="E5" s="39"/>
      <c r="F5" s="39"/>
      <c r="G5" s="39"/>
      <c r="H5" s="39"/>
      <c r="I5" s="39"/>
      <c r="J5" s="39"/>
      <c r="K5" s="39"/>
      <c r="L5" s="39"/>
      <c r="M5" s="39"/>
      <c r="N5" s="39"/>
      <c r="O5" s="39"/>
      <c r="P5" s="39"/>
      <c r="Q5" s="39"/>
      <c r="R5" s="39"/>
      <c r="S5" s="39"/>
      <c r="T5" s="39"/>
      <c r="U5" s="39"/>
    </row>
    <row r="6" spans="1:21" ht="25.15" customHeight="1" x14ac:dyDescent="0.15">
      <c r="A6" s="39"/>
      <c r="B6" s="688" t="s">
        <v>169</v>
      </c>
      <c r="C6" s="688"/>
      <c r="D6" s="634"/>
      <c r="E6" s="635"/>
      <c r="F6" s="39"/>
      <c r="G6" s="39"/>
      <c r="H6" s="39"/>
      <c r="I6" s="39"/>
      <c r="J6" s="39"/>
      <c r="K6" s="39"/>
      <c r="L6" s="39"/>
      <c r="M6" s="39"/>
      <c r="N6" s="39"/>
      <c r="O6" s="39"/>
      <c r="P6" s="39"/>
      <c r="Q6" s="39"/>
      <c r="R6" s="39"/>
      <c r="S6" s="39"/>
      <c r="T6" s="39"/>
      <c r="U6" s="39"/>
    </row>
    <row r="7" spans="1:21" ht="25.15" customHeight="1" x14ac:dyDescent="0.15">
      <c r="A7" s="39"/>
      <c r="B7" s="39"/>
      <c r="C7" s="39"/>
      <c r="D7" s="39"/>
      <c r="E7" s="39"/>
      <c r="F7" s="39"/>
      <c r="G7" s="39"/>
      <c r="H7" s="39"/>
      <c r="I7" s="39"/>
      <c r="J7" s="39"/>
      <c r="K7" s="39"/>
      <c r="L7" s="39"/>
      <c r="M7" s="39"/>
      <c r="N7" s="39"/>
      <c r="O7" s="39"/>
      <c r="P7" s="39"/>
      <c r="Q7" s="39"/>
      <c r="R7" s="39"/>
      <c r="S7" s="39"/>
      <c r="T7" s="39"/>
      <c r="U7" s="39"/>
    </row>
    <row r="8" spans="1:21" ht="25.15" customHeight="1" x14ac:dyDescent="0.15">
      <c r="A8" s="39"/>
      <c r="B8" s="689" t="s">
        <v>319</v>
      </c>
      <c r="C8" s="689"/>
      <c r="D8" s="689"/>
      <c r="E8" s="689"/>
      <c r="F8" s="234" t="s">
        <v>250</v>
      </c>
      <c r="G8" s="234" t="s">
        <v>251</v>
      </c>
      <c r="H8" s="234" t="s">
        <v>252</v>
      </c>
      <c r="I8" s="234" t="s">
        <v>170</v>
      </c>
      <c r="J8" s="39"/>
      <c r="K8" s="39"/>
      <c r="L8" s="39"/>
      <c r="M8" s="39"/>
      <c r="N8" s="39"/>
      <c r="O8" s="39"/>
      <c r="P8" s="39"/>
      <c r="Q8" s="39"/>
      <c r="R8" s="39"/>
      <c r="S8" s="39"/>
      <c r="T8" s="39"/>
      <c r="U8" s="39"/>
    </row>
    <row r="9" spans="1:21" ht="25.15" customHeight="1" x14ac:dyDescent="0.15">
      <c r="A9" s="39"/>
      <c r="B9" s="690" t="s">
        <v>249</v>
      </c>
      <c r="C9" s="690"/>
      <c r="D9" s="690"/>
      <c r="E9" s="690"/>
      <c r="F9" s="62"/>
      <c r="G9" s="62"/>
      <c r="H9" s="62"/>
      <c r="I9" s="62"/>
      <c r="J9" s="39"/>
      <c r="K9" s="39"/>
      <c r="L9" s="39"/>
      <c r="M9" s="39"/>
      <c r="N9" s="39"/>
      <c r="O9" s="39"/>
      <c r="P9" s="39"/>
      <c r="Q9" s="39"/>
      <c r="R9" s="39"/>
      <c r="S9" s="39"/>
      <c r="T9" s="39"/>
      <c r="U9" s="39"/>
    </row>
    <row r="10" spans="1:21" ht="25.15" customHeight="1" x14ac:dyDescent="0.15">
      <c r="A10" s="39"/>
      <c r="B10" s="39"/>
      <c r="C10" s="39"/>
      <c r="D10" s="39"/>
      <c r="E10" s="39"/>
      <c r="F10" s="39"/>
      <c r="G10" s="39"/>
      <c r="H10" s="39"/>
      <c r="I10" s="39"/>
      <c r="J10" s="39"/>
      <c r="K10" s="327"/>
      <c r="L10" s="39"/>
      <c r="M10" s="39"/>
      <c r="N10" s="39"/>
      <c r="O10" s="39"/>
      <c r="P10" s="39"/>
      <c r="Q10" s="39"/>
      <c r="R10" s="39"/>
      <c r="S10" s="39"/>
      <c r="T10" s="39"/>
      <c r="U10" s="39"/>
    </row>
    <row r="11" spans="1:21" ht="25.15" customHeight="1" x14ac:dyDescent="0.15">
      <c r="A11" s="39"/>
      <c r="B11" s="688" t="s">
        <v>267</v>
      </c>
      <c r="C11" s="688"/>
      <c r="D11" s="688"/>
      <c r="E11" s="688"/>
      <c r="F11" s="644"/>
      <c r="G11" s="644"/>
      <c r="H11" s="39"/>
      <c r="I11" s="39"/>
      <c r="J11" s="39"/>
      <c r="K11" s="327" t="s">
        <v>198</v>
      </c>
      <c r="L11" s="39"/>
      <c r="M11" s="39"/>
      <c r="N11" s="39"/>
      <c r="O11" s="39"/>
      <c r="P11" s="39"/>
      <c r="Q11" s="39"/>
      <c r="R11" s="39"/>
      <c r="S11" s="39"/>
      <c r="T11" s="39"/>
      <c r="U11" s="39"/>
    </row>
    <row r="12" spans="1:21" ht="25.15" customHeight="1" x14ac:dyDescent="0.15">
      <c r="A12" s="39"/>
      <c r="B12" s="194"/>
      <c r="C12" s="194"/>
      <c r="D12" s="194"/>
      <c r="E12" s="194"/>
      <c r="F12" s="194"/>
      <c r="G12" s="194"/>
      <c r="H12" s="39"/>
      <c r="I12" s="39"/>
      <c r="J12" s="39"/>
      <c r="K12" s="327" t="s">
        <v>197</v>
      </c>
      <c r="L12" s="39"/>
      <c r="M12" s="39"/>
      <c r="N12" s="39"/>
      <c r="O12" s="39"/>
      <c r="P12" s="39"/>
      <c r="Q12" s="39"/>
      <c r="R12" s="39"/>
      <c r="S12" s="39"/>
      <c r="T12" s="39"/>
      <c r="U12" s="39"/>
    </row>
    <row r="13" spans="1:21" ht="25.15" customHeight="1" x14ac:dyDescent="0.15">
      <c r="A13" s="39"/>
      <c r="B13" s="183" t="s">
        <v>268</v>
      </c>
      <c r="C13" s="194"/>
      <c r="D13" s="194"/>
      <c r="E13" s="194"/>
      <c r="F13" s="194"/>
      <c r="G13" s="194"/>
      <c r="H13" s="39"/>
      <c r="I13" s="39"/>
      <c r="J13" s="39"/>
      <c r="K13" s="327"/>
      <c r="L13" s="39"/>
      <c r="M13" s="39"/>
      <c r="N13" s="39"/>
      <c r="O13" s="39"/>
      <c r="P13" s="39"/>
      <c r="Q13" s="39"/>
      <c r="R13" s="39"/>
      <c r="S13" s="39"/>
      <c r="T13" s="39"/>
      <c r="U13" s="39"/>
    </row>
    <row r="14" spans="1:21" ht="25.15" customHeight="1" x14ac:dyDescent="0.15">
      <c r="A14" s="39"/>
      <c r="B14" s="195" t="s">
        <v>265</v>
      </c>
      <c r="C14" s="194"/>
      <c r="D14" s="194"/>
      <c r="E14" s="194"/>
      <c r="F14" s="194"/>
      <c r="G14" s="194"/>
      <c r="H14" s="39"/>
      <c r="I14" s="39"/>
      <c r="J14" s="39"/>
      <c r="K14" s="327"/>
      <c r="L14" s="39"/>
      <c r="M14" s="39"/>
      <c r="N14" s="39"/>
      <c r="O14" s="39"/>
      <c r="P14" s="39"/>
      <c r="Q14" s="39"/>
      <c r="R14" s="39"/>
      <c r="S14" s="39"/>
      <c r="T14" s="39"/>
      <c r="U14" s="39"/>
    </row>
    <row r="15" spans="1:21" ht="25.15" customHeight="1" thickBot="1" x14ac:dyDescent="0.2">
      <c r="A15" s="39"/>
      <c r="B15" s="195" t="s">
        <v>320</v>
      </c>
      <c r="C15" s="194"/>
      <c r="D15" s="194"/>
      <c r="E15" s="194"/>
      <c r="F15" s="194"/>
      <c r="G15" s="194"/>
      <c r="H15" s="39"/>
      <c r="I15" s="39"/>
      <c r="J15" s="39"/>
      <c r="K15" s="39"/>
      <c r="L15" s="39"/>
      <c r="M15" s="39"/>
      <c r="N15" s="39"/>
      <c r="O15" s="39"/>
      <c r="P15" s="39"/>
      <c r="Q15" s="39"/>
      <c r="R15" s="39"/>
      <c r="S15" s="39"/>
      <c r="T15" s="39"/>
      <c r="U15" s="39"/>
    </row>
    <row r="16" spans="1:21" ht="25.15" customHeight="1" x14ac:dyDescent="0.15">
      <c r="A16" s="39"/>
      <c r="B16" s="670"/>
      <c r="C16" s="671"/>
      <c r="D16" s="671"/>
      <c r="E16" s="671"/>
      <c r="F16" s="671"/>
      <c r="G16" s="671"/>
      <c r="H16" s="671"/>
      <c r="I16" s="672"/>
      <c r="J16" s="39"/>
      <c r="K16" s="39"/>
      <c r="L16" s="39"/>
      <c r="M16" s="39"/>
      <c r="N16" s="39"/>
      <c r="O16" s="39"/>
      <c r="P16" s="39"/>
      <c r="Q16" s="39"/>
      <c r="R16" s="39"/>
      <c r="S16" s="39"/>
      <c r="T16" s="39"/>
      <c r="U16" s="39"/>
    </row>
    <row r="17" spans="1:21" ht="25.15" customHeight="1" x14ac:dyDescent="0.15">
      <c r="A17" s="39"/>
      <c r="B17" s="673"/>
      <c r="C17" s="674"/>
      <c r="D17" s="674"/>
      <c r="E17" s="674"/>
      <c r="F17" s="674"/>
      <c r="G17" s="674"/>
      <c r="H17" s="674"/>
      <c r="I17" s="675"/>
      <c r="J17" s="39"/>
      <c r="K17" s="39"/>
      <c r="L17" s="39"/>
      <c r="M17" s="39"/>
      <c r="N17" s="39"/>
      <c r="O17" s="39"/>
      <c r="P17" s="39"/>
      <c r="Q17" s="39"/>
      <c r="R17" s="39"/>
      <c r="S17" s="39"/>
      <c r="T17" s="39"/>
      <c r="U17" s="39"/>
    </row>
    <row r="18" spans="1:21" ht="25.15" customHeight="1" x14ac:dyDescent="0.15">
      <c r="A18" s="39"/>
      <c r="B18" s="673"/>
      <c r="C18" s="674"/>
      <c r="D18" s="674"/>
      <c r="E18" s="674"/>
      <c r="F18" s="674"/>
      <c r="G18" s="674"/>
      <c r="H18" s="674"/>
      <c r="I18" s="675"/>
      <c r="J18" s="39"/>
      <c r="K18" s="39"/>
      <c r="L18" s="39"/>
      <c r="M18" s="39"/>
      <c r="N18" s="39"/>
      <c r="O18" s="39"/>
      <c r="P18" s="39"/>
      <c r="Q18" s="39"/>
      <c r="R18" s="39"/>
      <c r="S18" s="39"/>
      <c r="T18" s="39"/>
      <c r="U18" s="39"/>
    </row>
    <row r="19" spans="1:21" ht="25.15" customHeight="1" thickBot="1" x14ac:dyDescent="0.2">
      <c r="A19" s="39"/>
      <c r="B19" s="676"/>
      <c r="C19" s="677"/>
      <c r="D19" s="677"/>
      <c r="E19" s="677"/>
      <c r="F19" s="677"/>
      <c r="G19" s="677"/>
      <c r="H19" s="677"/>
      <c r="I19" s="678"/>
      <c r="J19" s="39"/>
      <c r="K19" s="39"/>
      <c r="L19" s="39"/>
      <c r="M19" s="39"/>
      <c r="N19" s="39"/>
      <c r="O19" s="39"/>
      <c r="P19" s="39"/>
      <c r="Q19" s="39"/>
      <c r="R19" s="39"/>
      <c r="S19" s="39"/>
      <c r="T19" s="39"/>
      <c r="U19" s="39"/>
    </row>
    <row r="20" spans="1:21" ht="25.15" customHeight="1" x14ac:dyDescent="0.15">
      <c r="A20" s="39"/>
      <c r="B20" s="194"/>
      <c r="C20" s="194"/>
      <c r="D20" s="194"/>
      <c r="E20" s="194"/>
      <c r="F20" s="194"/>
      <c r="G20" s="194"/>
      <c r="H20" s="39"/>
      <c r="I20" s="39"/>
      <c r="J20" s="39"/>
      <c r="K20" s="39"/>
      <c r="L20" s="39"/>
      <c r="M20" s="39"/>
      <c r="N20" s="39"/>
      <c r="O20" s="39"/>
      <c r="P20" s="39"/>
      <c r="Q20" s="39"/>
      <c r="R20" s="39"/>
      <c r="S20" s="39"/>
      <c r="T20" s="39"/>
      <c r="U20" s="39"/>
    </row>
    <row r="21" spans="1:21" ht="25.15" customHeight="1" thickBot="1" x14ac:dyDescent="0.2">
      <c r="A21" s="39"/>
      <c r="B21" s="195" t="s">
        <v>321</v>
      </c>
      <c r="C21" s="194"/>
      <c r="D21" s="194"/>
      <c r="E21" s="194"/>
      <c r="F21" s="194"/>
      <c r="G21" s="194"/>
      <c r="H21" s="39"/>
      <c r="I21" s="39"/>
      <c r="J21" s="39"/>
      <c r="K21" s="39"/>
      <c r="L21" s="39"/>
      <c r="M21" s="39"/>
      <c r="N21" s="39"/>
      <c r="O21" s="39"/>
      <c r="P21" s="39"/>
      <c r="Q21" s="39"/>
      <c r="R21" s="39"/>
      <c r="S21" s="39"/>
      <c r="T21" s="39"/>
      <c r="U21" s="39"/>
    </row>
    <row r="22" spans="1:21" ht="25.15" customHeight="1" x14ac:dyDescent="0.15">
      <c r="A22" s="39"/>
      <c r="B22" s="679" t="s">
        <v>369</v>
      </c>
      <c r="C22" s="680"/>
      <c r="D22" s="680"/>
      <c r="E22" s="680"/>
      <c r="F22" s="680"/>
      <c r="G22" s="680"/>
      <c r="H22" s="680"/>
      <c r="I22" s="681"/>
      <c r="J22" s="39"/>
      <c r="K22" s="39"/>
      <c r="L22" s="39"/>
      <c r="M22" s="39"/>
      <c r="N22" s="39"/>
      <c r="O22" s="39"/>
      <c r="P22" s="39"/>
      <c r="Q22" s="39"/>
      <c r="R22" s="39"/>
      <c r="S22" s="39"/>
      <c r="T22" s="39"/>
      <c r="U22" s="39"/>
    </row>
    <row r="23" spans="1:21" ht="25.15" customHeight="1" x14ac:dyDescent="0.15">
      <c r="A23" s="39"/>
      <c r="B23" s="682"/>
      <c r="C23" s="683"/>
      <c r="D23" s="683"/>
      <c r="E23" s="683"/>
      <c r="F23" s="683"/>
      <c r="G23" s="683"/>
      <c r="H23" s="683"/>
      <c r="I23" s="684"/>
      <c r="J23" s="39"/>
      <c r="K23" s="39"/>
      <c r="L23" s="39"/>
      <c r="M23" s="39"/>
      <c r="N23" s="39"/>
      <c r="O23" s="39"/>
      <c r="P23" s="39"/>
      <c r="Q23" s="39"/>
      <c r="R23" s="39"/>
      <c r="S23" s="39"/>
      <c r="T23" s="39"/>
      <c r="U23" s="39"/>
    </row>
    <row r="24" spans="1:21" ht="25.15" customHeight="1" x14ac:dyDescent="0.15">
      <c r="A24" s="39"/>
      <c r="B24" s="682"/>
      <c r="C24" s="683"/>
      <c r="D24" s="683"/>
      <c r="E24" s="683"/>
      <c r="F24" s="683"/>
      <c r="G24" s="683"/>
      <c r="H24" s="683"/>
      <c r="I24" s="684"/>
      <c r="J24" s="39"/>
      <c r="K24" s="39"/>
      <c r="L24" s="39"/>
      <c r="M24" s="39"/>
      <c r="N24" s="39"/>
      <c r="O24" s="39"/>
      <c r="P24" s="39"/>
      <c r="Q24" s="39"/>
      <c r="R24" s="39"/>
      <c r="S24" s="39"/>
      <c r="T24" s="39"/>
      <c r="U24" s="39"/>
    </row>
    <row r="25" spans="1:21" ht="25.15" customHeight="1" x14ac:dyDescent="0.15">
      <c r="A25" s="39"/>
      <c r="B25" s="682"/>
      <c r="C25" s="683"/>
      <c r="D25" s="683"/>
      <c r="E25" s="683"/>
      <c r="F25" s="683"/>
      <c r="G25" s="683"/>
      <c r="H25" s="683"/>
      <c r="I25" s="684"/>
      <c r="J25" s="39"/>
      <c r="K25" s="39"/>
      <c r="L25" s="39"/>
      <c r="M25" s="39"/>
      <c r="N25" s="39"/>
      <c r="O25" s="39"/>
      <c r="P25" s="39"/>
      <c r="Q25" s="39"/>
      <c r="R25" s="39"/>
      <c r="S25" s="39"/>
      <c r="T25" s="39"/>
      <c r="U25" s="39"/>
    </row>
    <row r="26" spans="1:21" ht="25.15" customHeight="1" thickBot="1" x14ac:dyDescent="0.2">
      <c r="A26" s="39"/>
      <c r="B26" s="685"/>
      <c r="C26" s="686"/>
      <c r="D26" s="686"/>
      <c r="E26" s="686"/>
      <c r="F26" s="686"/>
      <c r="G26" s="686"/>
      <c r="H26" s="686"/>
      <c r="I26" s="687"/>
      <c r="J26" s="39"/>
      <c r="K26" s="39"/>
      <c r="L26" s="39"/>
      <c r="M26" s="39"/>
      <c r="N26" s="39"/>
      <c r="O26" s="39"/>
      <c r="P26" s="39"/>
      <c r="Q26" s="39"/>
      <c r="R26" s="39"/>
      <c r="S26" s="39"/>
      <c r="T26" s="39"/>
      <c r="U26" s="39"/>
    </row>
    <row r="27" spans="1:21" ht="25.15" customHeight="1" x14ac:dyDescent="0.15">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x14ac:dyDescent="0.2">
      <c r="A28" s="39"/>
      <c r="B28" s="195" t="s">
        <v>312</v>
      </c>
      <c r="C28" s="194"/>
      <c r="D28" s="194"/>
      <c r="E28" s="194"/>
      <c r="F28" s="194"/>
      <c r="G28" s="194"/>
      <c r="H28" s="39"/>
      <c r="I28" s="39"/>
      <c r="J28" s="39"/>
      <c r="K28" s="39"/>
      <c r="L28" s="39"/>
      <c r="M28" s="39"/>
      <c r="N28" s="39"/>
      <c r="O28" s="39"/>
      <c r="P28" s="39"/>
      <c r="Q28" s="39"/>
      <c r="R28" s="39"/>
      <c r="S28" s="39"/>
      <c r="T28" s="39"/>
      <c r="U28" s="39"/>
    </row>
    <row r="29" spans="1:21" ht="25.15" customHeight="1" x14ac:dyDescent="0.15">
      <c r="A29" s="39"/>
      <c r="B29" s="670"/>
      <c r="C29" s="671"/>
      <c r="D29" s="671"/>
      <c r="E29" s="671"/>
      <c r="F29" s="671"/>
      <c r="G29" s="671"/>
      <c r="H29" s="671"/>
      <c r="I29" s="672"/>
      <c r="J29" s="39"/>
      <c r="K29" s="39"/>
      <c r="L29" s="39"/>
      <c r="M29" s="39"/>
      <c r="N29" s="39"/>
      <c r="O29" s="39"/>
      <c r="P29" s="39"/>
      <c r="Q29" s="39"/>
      <c r="R29" s="39"/>
      <c r="S29" s="39"/>
      <c r="T29" s="39"/>
      <c r="U29" s="39"/>
    </row>
    <row r="30" spans="1:21" ht="25.15" customHeight="1" x14ac:dyDescent="0.15">
      <c r="A30" s="39"/>
      <c r="B30" s="673"/>
      <c r="C30" s="674"/>
      <c r="D30" s="674"/>
      <c r="E30" s="674"/>
      <c r="F30" s="674"/>
      <c r="G30" s="674"/>
      <c r="H30" s="674"/>
      <c r="I30" s="675"/>
      <c r="J30" s="39"/>
      <c r="K30" s="39"/>
      <c r="L30" s="39"/>
      <c r="M30" s="39"/>
      <c r="N30" s="39"/>
      <c r="O30" s="39"/>
      <c r="P30" s="39"/>
      <c r="Q30" s="39"/>
      <c r="R30" s="39"/>
      <c r="S30" s="39"/>
      <c r="T30" s="39"/>
      <c r="U30" s="39"/>
    </row>
    <row r="31" spans="1:21" ht="25.15" customHeight="1" x14ac:dyDescent="0.15">
      <c r="A31" s="39"/>
      <c r="B31" s="673"/>
      <c r="C31" s="674"/>
      <c r="D31" s="674"/>
      <c r="E31" s="674"/>
      <c r="F31" s="674"/>
      <c r="G31" s="674"/>
      <c r="H31" s="674"/>
      <c r="I31" s="675"/>
      <c r="J31" s="39"/>
      <c r="K31" s="39"/>
      <c r="L31" s="39"/>
      <c r="M31" s="39"/>
      <c r="N31" s="39"/>
      <c r="O31" s="39"/>
      <c r="P31" s="39"/>
      <c r="Q31" s="39"/>
      <c r="R31" s="39"/>
      <c r="S31" s="39"/>
      <c r="T31" s="39"/>
      <c r="U31" s="39"/>
    </row>
    <row r="32" spans="1:21" ht="25.15" customHeight="1" thickBot="1" x14ac:dyDescent="0.2">
      <c r="A32" s="39"/>
      <c r="B32" s="676"/>
      <c r="C32" s="677"/>
      <c r="D32" s="677"/>
      <c r="E32" s="677"/>
      <c r="F32" s="677"/>
      <c r="G32" s="677"/>
      <c r="H32" s="677"/>
      <c r="I32" s="678"/>
      <c r="J32" s="39"/>
      <c r="K32" s="39"/>
      <c r="L32" s="39"/>
      <c r="M32" s="39"/>
      <c r="N32" s="39"/>
      <c r="O32" s="39"/>
      <c r="P32" s="39"/>
      <c r="Q32" s="39"/>
      <c r="R32" s="39"/>
      <c r="S32" s="39"/>
      <c r="T32" s="39"/>
      <c r="U32" s="39"/>
    </row>
    <row r="33" spans="1:21" ht="25.15" customHeight="1" x14ac:dyDescent="0.15">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15">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15">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15">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15">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15">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15">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15">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15">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15">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15">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15">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15">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15">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15">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15">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15">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15">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15">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15">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15">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15">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15">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15">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15">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15">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15">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15">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15">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15">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15">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15">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15">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15">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15">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15">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15">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15">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15">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15">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15">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15">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15">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15">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15">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15">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15">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15">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15">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15">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15">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15">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15">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15">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15">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15">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15">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15">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15">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15">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15">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15">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15">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15">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15">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15">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15">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15">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15">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15">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15">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15">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15">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15">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15">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x14ac:dyDescent="0.15">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x14ac:dyDescent="0.15">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x14ac:dyDescent="0.15">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x14ac:dyDescent="0.15">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x14ac:dyDescent="0.15">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x14ac:dyDescent="0.15">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x14ac:dyDescent="0.15">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x14ac:dyDescent="0.15">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x14ac:dyDescent="0.15">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x14ac:dyDescent="0.15">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x14ac:dyDescent="0.15">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x14ac:dyDescent="0.15">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x14ac:dyDescent="0.15">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x14ac:dyDescent="0.15">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x14ac:dyDescent="0.15">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x14ac:dyDescent="0.15">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x14ac:dyDescent="0.15">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22:I26"/>
    <mergeCell ref="B29:I32"/>
    <mergeCell ref="B11:E11"/>
    <mergeCell ref="F11:G11"/>
    <mergeCell ref="B6:C6"/>
    <mergeCell ref="B8:E8"/>
    <mergeCell ref="B9:E9"/>
    <mergeCell ref="D6:E6"/>
    <mergeCell ref="B16:I19"/>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showGridLines="0" view="pageBreakPreview" zoomScaleNormal="100" workbookViewId="0">
      <selection activeCell="X12" sqref="X12:AG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7" ht="7.15" customHeight="1" x14ac:dyDescent="0.15">
      <c r="E2" s="33"/>
      <c r="F2" s="23"/>
      <c r="G2" s="23"/>
      <c r="H2" s="23"/>
      <c r="I2" s="23"/>
      <c r="J2" s="23"/>
      <c r="K2" s="23"/>
      <c r="L2" s="23"/>
      <c r="M2" s="23"/>
      <c r="N2" s="23"/>
      <c r="O2" s="23"/>
      <c r="P2" s="23"/>
      <c r="Q2" s="23"/>
      <c r="R2" s="23"/>
      <c r="S2" s="23"/>
      <c r="T2" s="23"/>
      <c r="U2" s="23"/>
      <c r="V2" s="23"/>
      <c r="W2" s="23"/>
      <c r="X2" s="23"/>
      <c r="Y2" s="23"/>
      <c r="Z2" s="23"/>
      <c r="AA2" s="23"/>
    </row>
    <row r="3" spans="2:37" ht="6" customHeight="1" thickBot="1" x14ac:dyDescent="0.2"/>
    <row r="4" spans="2:37" ht="18.75" x14ac:dyDescent="0.15">
      <c r="B4" s="494" t="s">
        <v>559</v>
      </c>
      <c r="C4" s="495"/>
      <c r="D4" s="495"/>
      <c r="E4" s="495"/>
      <c r="F4" s="495"/>
      <c r="G4" s="495"/>
      <c r="H4" s="495"/>
      <c r="I4" s="495"/>
      <c r="J4" s="495"/>
      <c r="K4" s="495"/>
      <c r="L4" s="495"/>
      <c r="M4" s="496"/>
      <c r="S4" s="381" t="s">
        <v>501</v>
      </c>
      <c r="T4" s="382"/>
      <c r="U4" s="382"/>
      <c r="V4" s="382"/>
      <c r="W4" s="382"/>
      <c r="X4" s="382"/>
      <c r="Y4" s="382"/>
      <c r="Z4" s="382"/>
      <c r="AA4" s="382"/>
      <c r="AB4" s="382"/>
      <c r="AC4" s="382"/>
      <c r="AD4" s="382"/>
      <c r="AE4" s="382"/>
      <c r="AF4" s="382"/>
      <c r="AG4" s="384"/>
    </row>
    <row r="5" spans="2:37" ht="19.5" thickBot="1" x14ac:dyDescent="0.2">
      <c r="B5" s="497"/>
      <c r="C5" s="498"/>
      <c r="D5" s="498"/>
      <c r="E5" s="498"/>
      <c r="F5" s="498"/>
      <c r="G5" s="498"/>
      <c r="H5" s="498"/>
      <c r="I5" s="498"/>
      <c r="J5" s="498"/>
      <c r="K5" s="498"/>
      <c r="L5" s="498"/>
      <c r="M5" s="499"/>
      <c r="S5" s="388" t="s">
        <v>388</v>
      </c>
      <c r="T5" s="385"/>
      <c r="U5" s="385"/>
      <c r="V5" s="385"/>
      <c r="W5" s="385"/>
      <c r="X5" s="385"/>
      <c r="Y5" s="385"/>
      <c r="Z5" s="385"/>
      <c r="AA5" s="385"/>
      <c r="AB5" s="385"/>
      <c r="AC5" s="385"/>
      <c r="AD5" s="385"/>
      <c r="AE5" s="385"/>
      <c r="AF5" s="385"/>
      <c r="AG5" s="386"/>
    </row>
    <row r="6" spans="2:37" ht="14.25" customHeight="1" thickBot="1" x14ac:dyDescent="0.2">
      <c r="B6" s="500"/>
      <c r="C6" s="501"/>
      <c r="D6" s="501"/>
      <c r="E6" s="501"/>
      <c r="F6" s="501"/>
      <c r="G6" s="501"/>
      <c r="H6" s="501"/>
      <c r="I6" s="501"/>
      <c r="J6" s="501"/>
      <c r="K6" s="501"/>
      <c r="L6" s="501"/>
      <c r="M6" s="502"/>
      <c r="S6" s="38"/>
      <c r="T6" s="24"/>
      <c r="U6" s="24"/>
      <c r="V6" s="24"/>
      <c r="W6" s="24"/>
      <c r="X6" s="24"/>
      <c r="Y6" s="24"/>
      <c r="Z6" s="24"/>
      <c r="AA6" s="24"/>
      <c r="AB6" s="24"/>
      <c r="AC6" s="24"/>
      <c r="AD6" s="24"/>
      <c r="AE6" s="24"/>
      <c r="AF6" s="24"/>
      <c r="AG6" s="24"/>
    </row>
    <row r="8" spans="2:37" x14ac:dyDescent="0.15">
      <c r="B8" s="514" t="s">
        <v>171</v>
      </c>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row>
    <row r="9" spans="2:37" x14ac:dyDescent="0.15">
      <c r="B9" s="514"/>
      <c r="C9" s="514"/>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row>
    <row r="11" spans="2:37" ht="14.25" thickBot="1" x14ac:dyDescent="0.2">
      <c r="B11" s="1" t="s">
        <v>502</v>
      </c>
    </row>
    <row r="12" spans="2:37" ht="89.45" customHeight="1" thickTop="1" thickBot="1" x14ac:dyDescent="0.2">
      <c r="B12" s="662" t="s">
        <v>503</v>
      </c>
      <c r="C12" s="663"/>
      <c r="D12" s="663"/>
      <c r="E12" s="663"/>
      <c r="F12" s="663"/>
      <c r="G12" s="663"/>
      <c r="H12" s="663"/>
      <c r="I12" s="663"/>
      <c r="J12" s="663"/>
      <c r="K12" s="663"/>
      <c r="L12" s="663"/>
      <c r="M12" s="663"/>
      <c r="N12" s="663"/>
      <c r="O12" s="663"/>
      <c r="P12" s="663"/>
      <c r="Q12" s="663"/>
      <c r="R12" s="663"/>
      <c r="S12" s="663"/>
      <c r="T12" s="663"/>
      <c r="U12" s="663"/>
      <c r="V12" s="663"/>
      <c r="W12" s="664"/>
      <c r="X12" s="624"/>
      <c r="Y12" s="625"/>
      <c r="Z12" s="625"/>
      <c r="AA12" s="625"/>
      <c r="AB12" s="625"/>
      <c r="AC12" s="625"/>
      <c r="AD12" s="625"/>
      <c r="AE12" s="625"/>
      <c r="AF12" s="625"/>
      <c r="AG12" s="626"/>
      <c r="AI12" s="268"/>
      <c r="AJ12" s="268" t="s">
        <v>358</v>
      </c>
      <c r="AK12" s="268"/>
    </row>
    <row r="13" spans="2:37" ht="40.5" customHeight="1" thickTop="1" x14ac:dyDescent="0.15">
      <c r="B13" s="604" t="s">
        <v>19</v>
      </c>
      <c r="C13" s="605"/>
      <c r="D13" s="605"/>
      <c r="E13" s="605"/>
      <c r="F13" s="605"/>
      <c r="G13" s="605"/>
      <c r="H13" s="605"/>
      <c r="I13" s="605"/>
      <c r="J13" s="605"/>
      <c r="K13" s="605"/>
      <c r="L13" s="605"/>
      <c r="M13" s="605"/>
      <c r="N13" s="605"/>
      <c r="O13" s="605"/>
      <c r="P13" s="605"/>
      <c r="Q13" s="605"/>
      <c r="R13" s="605"/>
      <c r="S13" s="605"/>
      <c r="T13" s="605"/>
      <c r="U13" s="605"/>
      <c r="V13" s="605"/>
      <c r="W13" s="605"/>
      <c r="X13" s="606" t="str">
        <f>IF(X12="行っている","算定可","算定不可")</f>
        <v>算定不可</v>
      </c>
      <c r="Y13" s="606"/>
      <c r="Z13" s="606"/>
      <c r="AA13" s="606"/>
      <c r="AB13" s="606"/>
      <c r="AC13" s="606"/>
      <c r="AD13" s="606"/>
      <c r="AE13" s="606"/>
      <c r="AF13" s="606"/>
      <c r="AG13" s="607"/>
      <c r="AI13" s="268"/>
      <c r="AJ13" s="268" t="s">
        <v>438</v>
      </c>
      <c r="AK13" s="268"/>
    </row>
    <row r="14" spans="2:37" ht="40.5" customHeight="1" thickBot="1" x14ac:dyDescent="0.2">
      <c r="B14" s="602" t="s">
        <v>20</v>
      </c>
      <c r="C14" s="603"/>
      <c r="D14" s="603"/>
      <c r="E14" s="603"/>
      <c r="F14" s="603"/>
      <c r="G14" s="603"/>
      <c r="H14" s="603"/>
      <c r="I14" s="603"/>
      <c r="J14" s="603"/>
      <c r="K14" s="603"/>
      <c r="L14" s="603"/>
      <c r="M14" s="603"/>
      <c r="N14" s="603"/>
      <c r="O14" s="603"/>
      <c r="P14" s="603"/>
      <c r="Q14" s="603"/>
      <c r="R14" s="603"/>
      <c r="S14" s="603"/>
      <c r="T14" s="603"/>
      <c r="U14" s="603"/>
      <c r="V14" s="603"/>
      <c r="W14" s="603"/>
      <c r="X14" s="611">
        <f>IF(X13="算定可",10,0)</f>
        <v>0</v>
      </c>
      <c r="Y14" s="574"/>
      <c r="Z14" s="574"/>
      <c r="AA14" s="574"/>
      <c r="AB14" s="574"/>
      <c r="AC14" s="574"/>
      <c r="AD14" s="574"/>
      <c r="AE14" s="574"/>
      <c r="AF14" s="574"/>
      <c r="AG14" s="575"/>
      <c r="AI14" s="268"/>
      <c r="AJ14" s="268" t="s">
        <v>439</v>
      </c>
      <c r="AK14" s="268"/>
    </row>
    <row r="15" spans="2:37" ht="5.45" customHeight="1" x14ac:dyDescent="0.15">
      <c r="B15" s="31"/>
      <c r="C15" s="31"/>
      <c r="D15" s="31"/>
      <c r="E15" s="31"/>
      <c r="F15" s="31"/>
      <c r="G15" s="31"/>
      <c r="H15" s="31"/>
      <c r="I15" s="31"/>
      <c r="J15" s="31"/>
      <c r="K15" s="31"/>
      <c r="L15" s="31"/>
      <c r="M15" s="31"/>
      <c r="N15" s="31"/>
      <c r="O15" s="31"/>
      <c r="P15" s="31"/>
      <c r="Q15" s="31"/>
      <c r="R15" s="31"/>
      <c r="S15" s="31"/>
      <c r="T15" s="31"/>
      <c r="U15" s="31"/>
      <c r="V15" s="31"/>
      <c r="W15" s="31"/>
      <c r="X15" s="101"/>
      <c r="Y15" s="101"/>
      <c r="Z15" s="101"/>
      <c r="AA15" s="101"/>
      <c r="AB15" s="101"/>
      <c r="AC15" s="101"/>
      <c r="AD15" s="101"/>
      <c r="AE15" s="101"/>
      <c r="AF15" s="101"/>
      <c r="AG15" s="101"/>
      <c r="AI15" s="268"/>
      <c r="AJ15" s="268"/>
      <c r="AK15" s="268"/>
    </row>
    <row r="16" spans="2:37" x14ac:dyDescent="0.15">
      <c r="B16" s="1" t="s">
        <v>32</v>
      </c>
      <c r="AI16" s="268"/>
      <c r="AJ16" s="268"/>
      <c r="AK16" s="268"/>
    </row>
    <row r="17" spans="2:37" x14ac:dyDescent="0.15">
      <c r="C17" s="1" t="s">
        <v>0</v>
      </c>
      <c r="E17" s="1" t="s">
        <v>5</v>
      </c>
      <c r="AI17" s="268"/>
      <c r="AJ17" s="268"/>
      <c r="AK17" s="268"/>
    </row>
    <row r="18" spans="2:37" ht="14.25" thickBot="1" x14ac:dyDescent="0.2">
      <c r="D18" s="14"/>
      <c r="AI18" s="268"/>
      <c r="AJ18" s="268"/>
      <c r="AK18" s="268"/>
    </row>
    <row r="19" spans="2:37" ht="30" customHeight="1" x14ac:dyDescent="0.15">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7" ht="30" customHeight="1" thickBot="1" x14ac:dyDescent="0.2">
      <c r="B20" s="230"/>
      <c r="C20" s="231" t="s">
        <v>208</v>
      </c>
      <c r="D20" s="231"/>
      <c r="E20" s="231" t="s">
        <v>280</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sheetData>
  <sheetProtection algorithmName="SHA-512" hashValue="MUzSquTMDpl/CeJjNkaTG2JHS1JF2EMiuBy/aTMAwChgW44QV4mwJSRwTUcs3Ji68OeGtWQu3pFD8mR/BGDuvA==" saltValue="15teCc3J77SpCvCTvVTqBA==" spinCount="100000" sheet="1" selectLockedCells="1"/>
  <mergeCells count="8">
    <mergeCell ref="B4:M6"/>
    <mergeCell ref="B14:W14"/>
    <mergeCell ref="B8:AG9"/>
    <mergeCell ref="B12:W12"/>
    <mergeCell ref="X12:AG12"/>
    <mergeCell ref="B13:W13"/>
    <mergeCell ref="X13:AG13"/>
    <mergeCell ref="X14:AG14"/>
  </mergeCells>
  <phoneticPr fontId="2"/>
  <dataValidations count="1">
    <dataValidation type="list" allowBlank="1" showInputMessage="1" showErrorMessage="1" sqref="X12:AG12">
      <formula1>$AJ$12:$AJ$14</formula1>
    </dataValidation>
  </dataValidations>
  <pageMargins left="0.75" right="0.75" top="1" bottom="1" header="0.51200000000000001"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showGridLines="0" view="pageBreakPreview" zoomScaleNormal="100" zoomScaleSheetLayoutView="100" workbookViewId="0">
      <selection activeCell="AD50" sqref="AD50"/>
    </sheetView>
  </sheetViews>
  <sheetFormatPr defaultRowHeight="13.5" x14ac:dyDescent="0.15"/>
  <cols>
    <col min="1" max="1" width="3.625" customWidth="1"/>
    <col min="2" max="22" width="2.5" customWidth="1"/>
    <col min="23" max="23" width="34.625" customWidth="1"/>
    <col min="24" max="25" width="2.5" customWidth="1"/>
    <col min="26" max="26" width="4.375" customWidth="1"/>
  </cols>
  <sheetData>
    <row r="1" spans="1:44" ht="14.25" thickBot="1" x14ac:dyDescent="0.2"/>
    <row r="2" spans="1:44" ht="13.5" customHeight="1" x14ac:dyDescent="0.15">
      <c r="B2" s="494" t="s">
        <v>540</v>
      </c>
      <c r="C2" s="495"/>
      <c r="D2" s="495"/>
      <c r="E2" s="495"/>
      <c r="F2" s="495"/>
      <c r="G2" s="495"/>
      <c r="H2" s="495"/>
      <c r="I2" s="495"/>
      <c r="J2" s="495"/>
      <c r="K2" s="495"/>
      <c r="L2" s="495"/>
      <c r="M2" s="495"/>
      <c r="N2" s="496"/>
      <c r="O2" s="1"/>
      <c r="P2" s="1"/>
      <c r="Q2" s="1"/>
      <c r="R2" s="24"/>
      <c r="S2" s="1"/>
      <c r="T2" s="1"/>
      <c r="U2" s="1"/>
      <c r="V2" s="1"/>
      <c r="W2" s="36"/>
      <c r="X2" s="24"/>
      <c r="Y2" s="24"/>
    </row>
    <row r="3" spans="1:44" ht="13.5" customHeight="1" x14ac:dyDescent="0.15">
      <c r="B3" s="497"/>
      <c r="C3" s="498"/>
      <c r="D3" s="498"/>
      <c r="E3" s="498"/>
      <c r="F3" s="498"/>
      <c r="G3" s="498"/>
      <c r="H3" s="498"/>
      <c r="I3" s="498"/>
      <c r="J3" s="498"/>
      <c r="K3" s="498"/>
      <c r="L3" s="498"/>
      <c r="M3" s="498"/>
      <c r="N3" s="499"/>
      <c r="O3" s="1"/>
      <c r="P3" s="1"/>
      <c r="Q3" s="1"/>
      <c r="R3" s="24"/>
      <c r="S3" s="1"/>
      <c r="T3" s="1"/>
      <c r="U3" s="1"/>
      <c r="V3" s="1"/>
      <c r="W3" s="37"/>
      <c r="X3" s="24"/>
      <c r="Y3" s="24"/>
    </row>
    <row r="4" spans="1:44" ht="14.25" customHeight="1" thickBot="1" x14ac:dyDescent="0.2">
      <c r="B4" s="500"/>
      <c r="C4" s="501"/>
      <c r="D4" s="501"/>
      <c r="E4" s="501"/>
      <c r="F4" s="501"/>
      <c r="G4" s="501"/>
      <c r="H4" s="501"/>
      <c r="I4" s="501"/>
      <c r="J4" s="501"/>
      <c r="K4" s="501"/>
      <c r="L4" s="501"/>
      <c r="M4" s="501"/>
      <c r="N4" s="502"/>
      <c r="O4" s="1"/>
      <c r="P4" s="1"/>
      <c r="Q4" s="1"/>
      <c r="R4" s="24"/>
      <c r="S4" s="1"/>
      <c r="T4" s="1"/>
      <c r="U4" s="1"/>
      <c r="V4" s="1"/>
      <c r="W4" s="38"/>
      <c r="X4" s="24"/>
      <c r="Y4" s="24"/>
    </row>
    <row r="5" spans="1:44" x14ac:dyDescent="0.15">
      <c r="B5" s="1"/>
      <c r="C5" s="1"/>
      <c r="D5" s="1"/>
      <c r="E5" s="1"/>
      <c r="F5" s="1"/>
      <c r="G5" s="1"/>
      <c r="H5" s="1"/>
      <c r="I5" s="1"/>
      <c r="J5" s="1"/>
      <c r="K5" s="1"/>
      <c r="L5" s="1"/>
      <c r="M5" s="1"/>
      <c r="N5" s="1"/>
      <c r="O5" s="1"/>
      <c r="P5" s="1"/>
      <c r="Q5" s="1"/>
      <c r="R5" s="24"/>
      <c r="S5" s="1"/>
      <c r="T5" s="1"/>
      <c r="U5" s="1"/>
      <c r="V5" s="1"/>
      <c r="W5" s="1"/>
      <c r="X5" s="1"/>
      <c r="Y5" s="1"/>
    </row>
    <row r="6" spans="1:44" x14ac:dyDescent="0.15">
      <c r="B6" s="486" t="s">
        <v>142</v>
      </c>
      <c r="C6" s="486"/>
      <c r="D6" s="486"/>
      <c r="E6" s="486"/>
      <c r="F6" s="486"/>
      <c r="G6" s="486"/>
      <c r="H6" s="486"/>
      <c r="I6" s="486"/>
      <c r="J6" s="486"/>
      <c r="K6" s="486"/>
      <c r="L6" s="486"/>
      <c r="M6" s="486"/>
      <c r="N6" s="486"/>
      <c r="O6" s="486"/>
      <c r="P6" s="486"/>
      <c r="Q6" s="486"/>
      <c r="R6" s="486"/>
      <c r="S6" s="486"/>
      <c r="T6" s="486"/>
      <c r="U6" s="486"/>
      <c r="V6" s="486"/>
      <c r="W6" s="486"/>
      <c r="X6" s="486"/>
      <c r="Y6" s="486"/>
    </row>
    <row r="7" spans="1:44" x14ac:dyDescent="0.15">
      <c r="B7" s="486"/>
      <c r="C7" s="486"/>
      <c r="D7" s="486"/>
      <c r="E7" s="486"/>
      <c r="F7" s="486"/>
      <c r="G7" s="486"/>
      <c r="H7" s="486"/>
      <c r="I7" s="486"/>
      <c r="J7" s="486"/>
      <c r="K7" s="486"/>
      <c r="L7" s="486"/>
      <c r="M7" s="486"/>
      <c r="N7" s="486"/>
      <c r="O7" s="486"/>
      <c r="P7" s="486"/>
      <c r="Q7" s="486"/>
      <c r="R7" s="486"/>
      <c r="S7" s="486"/>
      <c r="T7" s="486"/>
      <c r="U7" s="486"/>
      <c r="V7" s="486"/>
      <c r="W7" s="486"/>
      <c r="X7" s="486"/>
      <c r="Y7" s="486"/>
    </row>
    <row r="8" spans="1:44" x14ac:dyDescent="0.15">
      <c r="B8" s="1"/>
      <c r="C8" s="1"/>
      <c r="D8" s="1"/>
      <c r="E8" s="1"/>
      <c r="F8" s="1"/>
      <c r="G8" s="1"/>
      <c r="H8" s="1"/>
      <c r="I8" s="1"/>
      <c r="J8" s="1"/>
      <c r="K8" s="1"/>
      <c r="L8" s="1"/>
      <c r="M8" s="1"/>
      <c r="N8" s="1"/>
      <c r="O8" s="1"/>
      <c r="P8" s="1"/>
      <c r="Q8" s="1"/>
      <c r="R8" s="1"/>
      <c r="S8" s="1"/>
      <c r="T8" s="1"/>
      <c r="U8" s="1"/>
      <c r="V8" s="1"/>
      <c r="W8" s="1"/>
      <c r="X8" s="1"/>
      <c r="Y8" s="1"/>
    </row>
    <row r="9" spans="1:44" x14ac:dyDescent="0.15">
      <c r="B9" s="1" t="s">
        <v>143</v>
      </c>
      <c r="C9" s="1"/>
      <c r="D9" s="1"/>
      <c r="E9" s="1"/>
      <c r="F9" s="1"/>
      <c r="G9" s="1"/>
      <c r="H9" s="1"/>
      <c r="I9" s="1"/>
      <c r="J9" s="1"/>
      <c r="K9" s="1"/>
      <c r="L9" s="1"/>
      <c r="M9" s="1"/>
      <c r="N9" s="1"/>
      <c r="O9" s="1"/>
      <c r="P9" s="1"/>
      <c r="Q9" s="1"/>
      <c r="R9" s="1"/>
      <c r="S9" s="1"/>
      <c r="T9" s="1"/>
      <c r="U9" s="1"/>
      <c r="V9" s="1"/>
      <c r="W9" s="36"/>
      <c r="X9" s="24"/>
      <c r="Y9" s="24"/>
    </row>
    <row r="10" spans="1:44" ht="14.25" thickBot="1" x14ac:dyDescent="0.2">
      <c r="B10" s="34"/>
      <c r="C10" s="34"/>
      <c r="D10" s="34"/>
      <c r="E10" s="34"/>
      <c r="F10" s="34"/>
      <c r="G10" s="34"/>
      <c r="H10" s="34"/>
      <c r="I10" s="34"/>
      <c r="J10" s="34"/>
      <c r="K10" s="34"/>
      <c r="L10" s="34"/>
      <c r="M10" s="34"/>
      <c r="N10" s="34"/>
      <c r="O10" s="34"/>
      <c r="P10" s="34"/>
      <c r="Q10" s="361"/>
      <c r="R10" s="361"/>
      <c r="S10" s="361"/>
      <c r="T10" s="361"/>
      <c r="U10" s="361"/>
      <c r="V10" s="361"/>
      <c r="W10" s="362"/>
      <c r="X10" s="361"/>
      <c r="Y10" s="361"/>
    </row>
    <row r="11" spans="1:44" ht="34.9" customHeight="1" thickTop="1" thickBot="1" x14ac:dyDescent="0.2">
      <c r="A11" s="368"/>
      <c r="B11" s="487" t="s">
        <v>133</v>
      </c>
      <c r="C11" s="487"/>
      <c r="D11" s="487"/>
      <c r="E11" s="487"/>
      <c r="F11" s="487"/>
      <c r="G11" s="487"/>
      <c r="H11" s="487"/>
      <c r="I11" s="487"/>
      <c r="J11" s="487"/>
      <c r="K11" s="487"/>
      <c r="L11" s="487"/>
      <c r="M11" s="487"/>
      <c r="N11" s="487"/>
      <c r="O11" s="487"/>
      <c r="P11" s="487"/>
      <c r="Q11" s="489"/>
      <c r="R11" s="490"/>
      <c r="S11" s="490"/>
      <c r="T11" s="490"/>
      <c r="U11" s="490"/>
      <c r="V11" s="490"/>
      <c r="W11" s="490"/>
      <c r="X11" s="490"/>
      <c r="Y11" s="491"/>
      <c r="Z11" s="360"/>
      <c r="AR11" t="s">
        <v>136</v>
      </c>
    </row>
    <row r="12" spans="1:44" ht="34.9" customHeight="1" thickTop="1" thickBot="1" x14ac:dyDescent="0.2">
      <c r="A12" s="368"/>
      <c r="B12" s="488" t="s">
        <v>203</v>
      </c>
      <c r="C12" s="488"/>
      <c r="D12" s="488"/>
      <c r="E12" s="488"/>
      <c r="F12" s="488"/>
      <c r="G12" s="488"/>
      <c r="H12" s="488"/>
      <c r="I12" s="488"/>
      <c r="J12" s="488"/>
      <c r="K12" s="488"/>
      <c r="L12" s="488"/>
      <c r="M12" s="488"/>
      <c r="N12" s="488"/>
      <c r="O12" s="488"/>
      <c r="P12" s="488"/>
      <c r="Q12" s="492"/>
      <c r="R12" s="493"/>
      <c r="S12" s="493"/>
      <c r="T12" s="493"/>
      <c r="U12" s="493"/>
      <c r="V12" s="493"/>
      <c r="W12" s="493"/>
      <c r="X12" s="493"/>
      <c r="Y12" s="493"/>
      <c r="Z12" s="360"/>
      <c r="AC12" s="315" t="s">
        <v>338</v>
      </c>
      <c r="AD12" s="315"/>
      <c r="AR12" t="s">
        <v>137</v>
      </c>
    </row>
    <row r="13" spans="1:44" ht="34.9" customHeight="1" thickTop="1" thickBot="1" x14ac:dyDescent="0.2">
      <c r="A13" s="368"/>
      <c r="B13" s="503" t="s">
        <v>135</v>
      </c>
      <c r="C13" s="504"/>
      <c r="D13" s="504"/>
      <c r="E13" s="504"/>
      <c r="F13" s="504"/>
      <c r="G13" s="504"/>
      <c r="H13" s="504"/>
      <c r="I13" s="504"/>
      <c r="J13" s="504"/>
      <c r="K13" s="504"/>
      <c r="L13" s="504"/>
      <c r="M13" s="504"/>
      <c r="N13" s="504"/>
      <c r="O13" s="504"/>
      <c r="P13" s="505"/>
      <c r="Q13" s="509"/>
      <c r="R13" s="510"/>
      <c r="S13" s="510"/>
      <c r="T13" s="510"/>
      <c r="U13" s="510"/>
      <c r="V13" s="510"/>
      <c r="W13" s="511"/>
      <c r="X13" s="512" t="s">
        <v>138</v>
      </c>
      <c r="Y13" s="513"/>
      <c r="AC13" s="315" t="s">
        <v>339</v>
      </c>
      <c r="AD13" s="315"/>
    </row>
    <row r="14" spans="1:44" ht="34.9" hidden="1" customHeight="1" x14ac:dyDescent="0.15">
      <c r="B14" s="506" t="s">
        <v>204</v>
      </c>
      <c r="C14" s="506"/>
      <c r="D14" s="506"/>
      <c r="E14" s="506"/>
      <c r="F14" s="506"/>
      <c r="G14" s="506"/>
      <c r="H14" s="506"/>
      <c r="I14" s="506"/>
      <c r="J14" s="506"/>
      <c r="K14" s="506"/>
      <c r="L14" s="507"/>
      <c r="M14" s="506"/>
      <c r="N14" s="506"/>
      <c r="O14" s="506"/>
      <c r="P14" s="506"/>
      <c r="Q14" s="506" t="s">
        <v>3</v>
      </c>
      <c r="R14" s="506"/>
      <c r="S14" s="506"/>
      <c r="T14" s="506"/>
      <c r="U14" s="507"/>
      <c r="V14" s="506"/>
      <c r="W14" s="506"/>
      <c r="X14" s="508"/>
      <c r="Y14" s="508"/>
      <c r="AC14" s="315"/>
      <c r="AD14" s="315"/>
    </row>
    <row r="15" spans="1:44" ht="14.25" thickTop="1" x14ac:dyDescent="0.15">
      <c r="L15" s="367"/>
      <c r="U15" s="359"/>
      <c r="X15" s="367"/>
      <c r="Y15" s="367"/>
      <c r="AC15" s="315"/>
      <c r="AD15" s="315"/>
      <c r="AJ15" s="328"/>
    </row>
    <row r="16" spans="1:44" hidden="1" x14ac:dyDescent="0.15">
      <c r="B16" s="1" t="s">
        <v>32</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15">
      <c r="B17" s="1"/>
      <c r="C17" s="1" t="s">
        <v>205</v>
      </c>
      <c r="D17" s="1"/>
      <c r="E17" s="14" t="s">
        <v>206</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15"/>
    <row r="19" spans="2:31" hidden="1" x14ac:dyDescent="0.15"/>
    <row r="20" spans="2:31" hidden="1" x14ac:dyDescent="0.15">
      <c r="B20" s="1" t="s">
        <v>207</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15">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15"/>
    <row r="23" spans="2:31" hidden="1" x14ac:dyDescent="0.15"/>
    <row r="24" spans="2:31" hidden="1" x14ac:dyDescent="0.15"/>
    <row r="25" spans="2:31" ht="13.9" hidden="1" customHeight="1" x14ac:dyDescent="0.15"/>
    <row r="26" spans="2:31" ht="13.15" hidden="1" customHeight="1" x14ac:dyDescent="0.15"/>
    <row r="27" spans="2:31" ht="13.15" hidden="1" customHeight="1" x14ac:dyDescent="0.15"/>
    <row r="28" spans="2:31" hidden="1" x14ac:dyDescent="0.15"/>
    <row r="29" spans="2:31" hidden="1" x14ac:dyDescent="0.15"/>
    <row r="30" spans="2:31" ht="13.9" hidden="1" customHeight="1" x14ac:dyDescent="0.15"/>
    <row r="31" spans="2:31" hidden="1" x14ac:dyDescent="0.15"/>
    <row r="32" spans="2:31" ht="13.9" hidden="1" customHeight="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62" spans="4:23" x14ac:dyDescent="0.15">
      <c r="D62" s="315" t="s">
        <v>133</v>
      </c>
      <c r="E62" s="315"/>
      <c r="F62" s="315"/>
      <c r="G62" s="315"/>
      <c r="H62" s="315"/>
      <c r="I62" s="315"/>
      <c r="J62" s="315"/>
      <c r="K62" s="315"/>
      <c r="L62" s="315"/>
      <c r="M62" s="315"/>
      <c r="N62" s="315"/>
      <c r="O62" s="315"/>
      <c r="P62" s="315"/>
      <c r="Q62" s="315"/>
      <c r="R62" s="315"/>
      <c r="S62" s="315"/>
      <c r="T62" s="315"/>
      <c r="U62" s="315"/>
      <c r="V62" s="315"/>
      <c r="W62" s="315"/>
    </row>
    <row r="63" spans="4:23" x14ac:dyDescent="0.15">
      <c r="D63" s="315" t="s">
        <v>134</v>
      </c>
      <c r="E63" s="315" t="s">
        <v>136</v>
      </c>
      <c r="F63" s="315"/>
      <c r="G63" s="315" t="s">
        <v>137</v>
      </c>
      <c r="H63" s="315"/>
      <c r="I63" s="315"/>
      <c r="J63" s="315"/>
      <c r="K63" s="315"/>
      <c r="L63" s="315"/>
      <c r="M63" s="315"/>
      <c r="N63" s="315"/>
      <c r="O63" s="315"/>
      <c r="P63" s="315"/>
      <c r="Q63" s="315"/>
      <c r="R63" s="315"/>
      <c r="S63" s="315"/>
      <c r="T63" s="315"/>
      <c r="U63" s="315"/>
      <c r="V63" s="315"/>
      <c r="W63" s="315"/>
    </row>
    <row r="64" spans="4:23" x14ac:dyDescent="0.15">
      <c r="D64" s="315" t="s">
        <v>135</v>
      </c>
      <c r="E64" s="315"/>
      <c r="F64" s="315" t="s">
        <v>138</v>
      </c>
      <c r="G64" s="315"/>
      <c r="H64" s="315"/>
      <c r="I64" s="315"/>
      <c r="J64" s="315"/>
      <c r="K64" s="315"/>
      <c r="L64" s="315"/>
      <c r="M64" s="315"/>
      <c r="N64" s="315"/>
      <c r="O64" s="315"/>
      <c r="P64" s="315"/>
      <c r="Q64" s="315"/>
      <c r="R64" s="315"/>
      <c r="S64" s="315"/>
      <c r="T64" s="315"/>
      <c r="U64" s="315"/>
      <c r="V64" s="315"/>
      <c r="W64" s="315"/>
    </row>
    <row r="65" spans="4:23" x14ac:dyDescent="0.15">
      <c r="D65" s="315"/>
      <c r="E65" s="315"/>
      <c r="F65" s="315"/>
      <c r="G65" s="315"/>
      <c r="H65" s="315"/>
      <c r="I65" s="315"/>
      <c r="J65" s="315"/>
      <c r="K65" s="315"/>
      <c r="L65" s="315"/>
      <c r="M65" s="315"/>
      <c r="N65" s="315"/>
      <c r="O65" s="315"/>
      <c r="P65" s="315"/>
      <c r="Q65" s="315"/>
      <c r="R65" s="315"/>
      <c r="S65" s="315"/>
      <c r="T65" s="315"/>
      <c r="U65" s="315"/>
      <c r="V65" s="315"/>
      <c r="W65" s="315"/>
    </row>
    <row r="66" spans="4:23" x14ac:dyDescent="0.15">
      <c r="D66" s="315"/>
      <c r="E66" s="315"/>
      <c r="F66" s="315"/>
      <c r="G66" s="315"/>
      <c r="H66" s="315"/>
      <c r="I66" s="315"/>
      <c r="J66" s="315"/>
      <c r="K66" s="315"/>
      <c r="L66" s="315"/>
      <c r="M66" s="315"/>
      <c r="N66" s="315"/>
      <c r="O66" s="315"/>
      <c r="P66" s="315"/>
      <c r="Q66" s="315"/>
      <c r="R66" s="315"/>
      <c r="S66" s="315"/>
      <c r="T66" s="315"/>
      <c r="U66" s="315"/>
      <c r="V66" s="315"/>
      <c r="W66" s="315"/>
    </row>
    <row r="67" spans="4:23" x14ac:dyDescent="0.15">
      <c r="D67" s="315" t="s">
        <v>139</v>
      </c>
      <c r="E67" s="315"/>
      <c r="F67" s="315"/>
      <c r="G67" s="315"/>
      <c r="H67" s="315"/>
      <c r="I67" s="315"/>
      <c r="J67" s="315"/>
      <c r="K67" s="315"/>
      <c r="L67" s="315"/>
      <c r="M67" s="315"/>
      <c r="N67" s="315"/>
      <c r="O67" s="315"/>
      <c r="P67" s="315"/>
      <c r="Q67" s="315"/>
      <c r="R67" s="315"/>
      <c r="S67" s="315"/>
      <c r="T67" s="315"/>
      <c r="U67" s="315"/>
      <c r="V67" s="315"/>
      <c r="W67" s="315"/>
    </row>
    <row r="68" spans="4:23" x14ac:dyDescent="0.15">
      <c r="D68" s="315"/>
      <c r="E68" s="315"/>
      <c r="F68" s="315"/>
      <c r="G68" s="315"/>
      <c r="H68" s="315"/>
      <c r="I68" s="315"/>
      <c r="J68" s="315"/>
      <c r="K68" s="315"/>
      <c r="L68" s="315"/>
      <c r="M68" s="315"/>
      <c r="N68" s="315"/>
      <c r="O68" s="315"/>
      <c r="P68" s="315"/>
      <c r="Q68" s="315"/>
      <c r="R68" s="315"/>
      <c r="S68" s="315"/>
      <c r="T68" s="315"/>
      <c r="U68" s="315"/>
      <c r="V68" s="315"/>
      <c r="W68" s="315"/>
    </row>
    <row r="69" spans="4:23" x14ac:dyDescent="0.15">
      <c r="D69" s="315" t="s">
        <v>140</v>
      </c>
      <c r="E69" s="315"/>
      <c r="F69" s="315"/>
      <c r="G69" s="315"/>
      <c r="H69" s="315"/>
      <c r="I69" s="315"/>
      <c r="J69" s="315"/>
      <c r="K69" s="315"/>
      <c r="L69" s="315"/>
      <c r="M69" s="315"/>
      <c r="N69" s="315"/>
      <c r="O69" s="315"/>
      <c r="P69" s="315"/>
      <c r="Q69" s="315"/>
      <c r="R69" s="315"/>
      <c r="S69" s="315"/>
      <c r="T69" s="315"/>
      <c r="U69" s="315"/>
      <c r="V69" s="315"/>
      <c r="W69" s="315"/>
    </row>
    <row r="70" spans="4:23" x14ac:dyDescent="0.15">
      <c r="D70" s="315"/>
      <c r="E70" s="315"/>
      <c r="F70" s="315"/>
      <c r="G70" s="315"/>
      <c r="H70" s="315"/>
      <c r="I70" s="315"/>
      <c r="J70" s="315"/>
      <c r="K70" s="315"/>
      <c r="L70" s="315"/>
      <c r="M70" s="315"/>
      <c r="N70" s="315"/>
      <c r="O70" s="315"/>
      <c r="P70" s="315"/>
      <c r="Q70" s="315"/>
      <c r="R70" s="315"/>
      <c r="S70" s="315"/>
      <c r="T70" s="315"/>
      <c r="U70" s="315"/>
      <c r="V70" s="315"/>
      <c r="W70" s="315"/>
    </row>
    <row r="71" spans="4:23" x14ac:dyDescent="0.15">
      <c r="D71" s="315"/>
      <c r="E71" s="315"/>
      <c r="F71" s="315"/>
      <c r="G71" s="315"/>
      <c r="H71" s="315"/>
      <c r="I71" s="315"/>
      <c r="J71" s="315"/>
      <c r="K71" s="315"/>
      <c r="L71" s="315"/>
      <c r="M71" s="315"/>
      <c r="N71" s="315"/>
      <c r="O71" s="315"/>
      <c r="P71" s="315"/>
      <c r="Q71" s="315"/>
      <c r="R71" s="315"/>
      <c r="S71" s="315"/>
      <c r="T71" s="315"/>
      <c r="U71" s="315"/>
      <c r="V71" s="315"/>
      <c r="W71" s="315"/>
    </row>
    <row r="72" spans="4:23" x14ac:dyDescent="0.15">
      <c r="D72" s="315"/>
      <c r="E72" s="315"/>
      <c r="F72" s="315"/>
      <c r="G72" s="315"/>
      <c r="H72" s="315"/>
      <c r="I72" s="315"/>
      <c r="J72" s="315"/>
      <c r="K72" s="315"/>
      <c r="L72" s="315"/>
      <c r="M72" s="315"/>
      <c r="N72" s="315"/>
      <c r="O72" s="315"/>
      <c r="P72" s="315"/>
      <c r="Q72" s="315"/>
      <c r="R72" s="315"/>
      <c r="S72" s="315"/>
      <c r="T72" s="315"/>
      <c r="U72" s="315"/>
      <c r="V72" s="315"/>
      <c r="W72" s="315"/>
    </row>
    <row r="73" spans="4:23" x14ac:dyDescent="0.15">
      <c r="D73" s="315"/>
      <c r="E73" s="315"/>
      <c r="F73" s="315"/>
      <c r="G73" s="315"/>
      <c r="H73" s="315"/>
      <c r="I73" s="315"/>
      <c r="J73" s="315"/>
      <c r="K73" s="315"/>
      <c r="L73" s="315"/>
      <c r="M73" s="315"/>
      <c r="N73" s="315"/>
      <c r="O73" s="315"/>
      <c r="P73" s="315"/>
      <c r="Q73" s="315"/>
      <c r="R73" s="315"/>
      <c r="S73" s="315"/>
      <c r="T73" s="315"/>
      <c r="U73" s="315"/>
      <c r="V73" s="315"/>
      <c r="W73" s="315"/>
    </row>
    <row r="74" spans="4:23" x14ac:dyDescent="0.15">
      <c r="D74" s="315"/>
      <c r="E74" s="315"/>
      <c r="F74" s="315"/>
      <c r="G74" s="315"/>
      <c r="H74" s="315"/>
      <c r="I74" s="315"/>
      <c r="J74" s="315"/>
      <c r="K74" s="315"/>
      <c r="L74" s="315"/>
      <c r="M74" s="315"/>
      <c r="N74" s="315"/>
      <c r="O74" s="315"/>
      <c r="P74" s="315"/>
      <c r="Q74" s="315"/>
      <c r="R74" s="315"/>
      <c r="S74" s="315"/>
      <c r="T74" s="315"/>
      <c r="U74" s="315"/>
      <c r="V74" s="315"/>
      <c r="W74" s="315"/>
    </row>
    <row r="75" spans="4:23" x14ac:dyDescent="0.15">
      <c r="D75" s="315"/>
      <c r="E75" s="315"/>
      <c r="F75" s="315"/>
      <c r="G75" s="315"/>
      <c r="H75" s="315"/>
      <c r="I75" s="315"/>
      <c r="J75" s="315"/>
      <c r="K75" s="315"/>
      <c r="L75" s="315"/>
      <c r="M75" s="315"/>
      <c r="N75" s="315"/>
      <c r="O75" s="315"/>
      <c r="P75" s="315"/>
      <c r="Q75" s="315"/>
      <c r="R75" s="315"/>
      <c r="S75" s="315"/>
      <c r="T75" s="315"/>
      <c r="U75" s="315"/>
      <c r="V75" s="315"/>
      <c r="W75" s="315"/>
    </row>
  </sheetData>
  <sheetProtection algorithmName="SHA-512" hashValue="VP6zboI6hVrLdjBF4hXRzsWp3HY/9Cs3/4NNBzhOmsxyAqaA+UtD4YFfZmnHUU1vx7x/0Rkn8DkTueOoA+7QnQ==" saltValue="Go3mQnMuEFlw3EjMCDbFtg==" spinCount="100000" sheet="1" objects="1" scenarios="1"/>
  <mergeCells count="12">
    <mergeCell ref="B2:N4"/>
    <mergeCell ref="B13:P13"/>
    <mergeCell ref="B14:P14"/>
    <mergeCell ref="Q14:W14"/>
    <mergeCell ref="X14:Y14"/>
    <mergeCell ref="Q13:W13"/>
    <mergeCell ref="X13:Y13"/>
    <mergeCell ref="B6:Y7"/>
    <mergeCell ref="B11:P11"/>
    <mergeCell ref="B12:P12"/>
    <mergeCell ref="Q11:Y11"/>
    <mergeCell ref="Q12:Y12"/>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85" zoomScaleNormal="100" zoomScaleSheetLayoutView="85" workbookViewId="0">
      <selection activeCell="D7" sqref="D7"/>
    </sheetView>
  </sheetViews>
  <sheetFormatPr defaultColWidth="8.875" defaultRowHeight="13.5" x14ac:dyDescent="0.15"/>
  <cols>
    <col min="1" max="1" width="4.5" style="78" customWidth="1"/>
    <col min="2" max="2" width="18.75" style="23" customWidth="1"/>
    <col min="3" max="3" width="58" style="23" customWidth="1"/>
    <col min="4" max="4" width="15.25" style="23" customWidth="1"/>
    <col min="5" max="5" width="15.5" style="23" customWidth="1"/>
    <col min="6" max="6" width="38.125" style="23" customWidth="1"/>
    <col min="7" max="11" width="2.5" style="23" customWidth="1"/>
    <col min="12" max="16384" width="8.875" style="23"/>
  </cols>
  <sheetData>
    <row r="1" spans="1:13" s="113" customFormat="1" ht="23.45" customHeight="1" x14ac:dyDescent="0.15">
      <c r="A1" s="21"/>
      <c r="B1" s="196" t="s">
        <v>389</v>
      </c>
    </row>
    <row r="2" spans="1:13" s="113" customFormat="1" ht="17.45" customHeight="1" x14ac:dyDescent="0.15">
      <c r="A2" s="21"/>
      <c r="B2" s="196" t="s">
        <v>173</v>
      </c>
      <c r="C2" s="117"/>
      <c r="D2" s="117"/>
      <c r="E2" s="117"/>
    </row>
    <row r="3" spans="1:13" ht="50.45" customHeight="1" x14ac:dyDescent="0.15">
      <c r="B3" s="43"/>
      <c r="C3" s="43"/>
      <c r="D3" s="43"/>
      <c r="E3" s="43"/>
    </row>
    <row r="4" spans="1:13" s="115" customFormat="1" ht="24.6" customHeight="1" thickBot="1" x14ac:dyDescent="0.2">
      <c r="A4" s="705" t="s">
        <v>237</v>
      </c>
      <c r="B4" s="705"/>
      <c r="C4" s="705"/>
      <c r="D4" s="705"/>
      <c r="E4" s="705"/>
      <c r="F4" s="705"/>
    </row>
    <row r="5" spans="1:13" ht="43.15" customHeight="1" thickBot="1" x14ac:dyDescent="0.2">
      <c r="A5" s="706" t="s">
        <v>100</v>
      </c>
      <c r="B5" s="699" t="s">
        <v>174</v>
      </c>
      <c r="C5" s="701" t="s">
        <v>390</v>
      </c>
      <c r="D5" s="703" t="s">
        <v>391</v>
      </c>
      <c r="E5" s="703"/>
      <c r="F5" s="704"/>
    </row>
    <row r="6" spans="1:13" ht="51.6" customHeight="1" thickBot="1" x14ac:dyDescent="0.2">
      <c r="A6" s="707"/>
      <c r="B6" s="700"/>
      <c r="C6" s="702"/>
      <c r="D6" s="248" t="s">
        <v>238</v>
      </c>
      <c r="E6" s="249" t="s">
        <v>239</v>
      </c>
      <c r="F6" s="250" t="s">
        <v>240</v>
      </c>
    </row>
    <row r="7" spans="1:13" ht="55.15" customHeight="1" thickTop="1" x14ac:dyDescent="0.15">
      <c r="A7" s="157">
        <v>1</v>
      </c>
      <c r="B7" s="156"/>
      <c r="C7" s="149"/>
      <c r="D7" s="150"/>
      <c r="E7" s="150"/>
      <c r="F7" s="241"/>
      <c r="M7" s="332" t="s">
        <v>208</v>
      </c>
    </row>
    <row r="8" spans="1:13" ht="55.15" customHeight="1" x14ac:dyDescent="0.15">
      <c r="A8" s="158">
        <v>2</v>
      </c>
      <c r="B8" s="112"/>
      <c r="C8" s="149"/>
      <c r="D8" s="303"/>
      <c r="E8" s="303"/>
      <c r="F8" s="242"/>
      <c r="M8" s="78"/>
    </row>
    <row r="9" spans="1:13" ht="55.15" customHeight="1" x14ac:dyDescent="0.15">
      <c r="A9" s="158">
        <v>3</v>
      </c>
      <c r="B9" s="112"/>
      <c r="C9" s="151"/>
      <c r="D9" s="150"/>
      <c r="E9" s="150"/>
      <c r="F9" s="242"/>
    </row>
    <row r="10" spans="1:13" ht="55.15" customHeight="1" x14ac:dyDescent="0.15">
      <c r="A10" s="158">
        <v>4</v>
      </c>
      <c r="B10" s="112"/>
      <c r="C10" s="151"/>
      <c r="D10" s="150"/>
      <c r="E10" s="150"/>
      <c r="F10" s="242"/>
    </row>
    <row r="11" spans="1:13" ht="55.15" customHeight="1" x14ac:dyDescent="0.15">
      <c r="A11" s="158">
        <v>5</v>
      </c>
      <c r="B11" s="112"/>
      <c r="C11" s="151"/>
      <c r="D11" s="150"/>
      <c r="E11" s="150"/>
      <c r="F11" s="242"/>
    </row>
    <row r="12" spans="1:13" ht="55.15" customHeight="1" x14ac:dyDescent="0.15">
      <c r="A12" s="158">
        <v>6</v>
      </c>
      <c r="B12" s="112"/>
      <c r="C12" s="151"/>
      <c r="D12" s="150"/>
      <c r="E12" s="150"/>
      <c r="F12" s="242"/>
    </row>
    <row r="13" spans="1:13" ht="55.15" customHeight="1" x14ac:dyDescent="0.15">
      <c r="A13" s="158">
        <v>7</v>
      </c>
      <c r="B13" s="112"/>
      <c r="C13" s="151"/>
      <c r="D13" s="150"/>
      <c r="E13" s="150"/>
      <c r="F13" s="242"/>
    </row>
    <row r="14" spans="1:13" ht="55.15" customHeight="1" x14ac:dyDescent="0.15">
      <c r="A14" s="158">
        <v>8</v>
      </c>
      <c r="B14" s="112"/>
      <c r="C14" s="151"/>
      <c r="D14" s="150"/>
      <c r="E14" s="150"/>
      <c r="F14" s="242"/>
    </row>
    <row r="15" spans="1:13" ht="55.15" customHeight="1" x14ac:dyDescent="0.15">
      <c r="A15" s="158">
        <v>9</v>
      </c>
      <c r="B15" s="112"/>
      <c r="C15" s="151"/>
      <c r="D15" s="150"/>
      <c r="E15" s="150"/>
      <c r="F15" s="242"/>
    </row>
    <row r="16" spans="1:13" ht="55.15" customHeight="1" thickBot="1" x14ac:dyDescent="0.2">
      <c r="A16" s="160">
        <v>10</v>
      </c>
      <c r="B16" s="161"/>
      <c r="C16" s="162"/>
      <c r="D16" s="150"/>
      <c r="E16" s="150"/>
      <c r="F16" s="243"/>
    </row>
    <row r="17" spans="2:6" ht="25.15" customHeight="1" x14ac:dyDescent="0.15">
      <c r="B17" s="113"/>
      <c r="C17" s="113"/>
      <c r="D17" s="113"/>
      <c r="E17" s="113"/>
      <c r="F17" s="113"/>
    </row>
    <row r="18" spans="2:6" ht="25.15" customHeight="1" x14ac:dyDescent="0.15">
      <c r="B18" s="113"/>
      <c r="C18" s="113"/>
      <c r="D18" s="113"/>
      <c r="E18" s="113"/>
      <c r="F18" s="113"/>
    </row>
    <row r="19" spans="2:6" ht="25.15" customHeight="1" x14ac:dyDescent="0.15">
      <c r="B19" s="113"/>
      <c r="C19" s="113"/>
      <c r="D19" s="113"/>
      <c r="E19" s="113"/>
      <c r="F19" s="113"/>
    </row>
    <row r="20" spans="2:6" ht="25.15" customHeight="1" x14ac:dyDescent="0.15"/>
    <row r="21" spans="2:6" ht="25.15" customHeight="1" x14ac:dyDescent="0.15"/>
    <row r="22" spans="2:6" ht="25.15" customHeight="1" x14ac:dyDescent="0.15"/>
    <row r="23" spans="2:6" ht="25.15" customHeight="1" x14ac:dyDescent="0.15"/>
    <row r="24" spans="2:6" ht="25.15" customHeight="1" x14ac:dyDescent="0.15"/>
    <row r="25" spans="2:6" ht="25.15" customHeight="1" x14ac:dyDescent="0.15"/>
    <row r="26" spans="2:6" ht="25.15" customHeight="1" x14ac:dyDescent="0.15"/>
    <row r="27" spans="2:6" ht="25.15" customHeight="1" x14ac:dyDescent="0.15"/>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20"/>
  <sheetViews>
    <sheetView showGridLines="0" view="pageBreakPreview" zoomScaleNormal="100" zoomScaleSheetLayoutView="100" workbookViewId="0">
      <selection activeCell="X12" sqref="X12:AD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4" ht="7.15" customHeight="1" x14ac:dyDescent="0.15">
      <c r="E2" s="33"/>
      <c r="F2" s="23"/>
      <c r="G2" s="23"/>
      <c r="H2" s="23"/>
      <c r="I2" s="23"/>
      <c r="J2" s="23"/>
      <c r="K2" s="23"/>
      <c r="L2" s="23"/>
      <c r="M2" s="23"/>
      <c r="N2" s="23"/>
      <c r="O2" s="23"/>
      <c r="P2" s="23"/>
      <c r="Q2" s="23"/>
      <c r="R2" s="23"/>
      <c r="S2" s="23"/>
      <c r="T2" s="23"/>
      <c r="U2" s="23"/>
      <c r="V2" s="23"/>
      <c r="W2" s="23"/>
      <c r="X2" s="23"/>
      <c r="Y2" s="23"/>
      <c r="Z2" s="23"/>
      <c r="AA2" s="23"/>
    </row>
    <row r="3" spans="2:34" ht="6" customHeight="1" thickBot="1" x14ac:dyDescent="0.2"/>
    <row r="4" spans="2:34" ht="13.15" customHeight="1" x14ac:dyDescent="0.15">
      <c r="B4" s="494" t="s">
        <v>560</v>
      </c>
      <c r="C4" s="495"/>
      <c r="D4" s="495"/>
      <c r="E4" s="495"/>
      <c r="F4" s="495"/>
      <c r="G4" s="495"/>
      <c r="H4" s="495"/>
      <c r="I4" s="495"/>
      <c r="J4" s="495"/>
      <c r="K4" s="495"/>
      <c r="L4" s="495"/>
      <c r="M4" s="495"/>
      <c r="N4" s="496"/>
      <c r="S4" s="381" t="s">
        <v>501</v>
      </c>
      <c r="T4" s="382"/>
      <c r="U4" s="382"/>
      <c r="V4" s="382"/>
      <c r="W4" s="382"/>
      <c r="X4" s="382"/>
      <c r="Y4" s="382"/>
      <c r="Z4" s="382"/>
      <c r="AA4" s="382"/>
      <c r="AB4" s="382"/>
      <c r="AC4" s="382"/>
      <c r="AD4" s="382"/>
      <c r="AE4" s="382"/>
      <c r="AF4" s="382"/>
      <c r="AG4" s="384"/>
    </row>
    <row r="5" spans="2:34" ht="13.15" customHeight="1" thickBot="1" x14ac:dyDescent="0.2">
      <c r="B5" s="497"/>
      <c r="C5" s="498"/>
      <c r="D5" s="498"/>
      <c r="E5" s="498"/>
      <c r="F5" s="498"/>
      <c r="G5" s="498"/>
      <c r="H5" s="498"/>
      <c r="I5" s="498"/>
      <c r="J5" s="498"/>
      <c r="K5" s="498"/>
      <c r="L5" s="498"/>
      <c r="M5" s="498"/>
      <c r="N5" s="499"/>
      <c r="S5" s="388" t="s">
        <v>392</v>
      </c>
      <c r="T5" s="385"/>
      <c r="U5" s="385"/>
      <c r="V5" s="385"/>
      <c r="W5" s="385"/>
      <c r="X5" s="385"/>
      <c r="Y5" s="385"/>
      <c r="Z5" s="385"/>
      <c r="AA5" s="385"/>
      <c r="AB5" s="385"/>
      <c r="AC5" s="385"/>
      <c r="AD5" s="385"/>
      <c r="AE5" s="385"/>
      <c r="AF5" s="385"/>
      <c r="AG5" s="386"/>
    </row>
    <row r="6" spans="2:34" ht="13.9" customHeight="1" thickBot="1" x14ac:dyDescent="0.2">
      <c r="B6" s="500"/>
      <c r="C6" s="501"/>
      <c r="D6" s="501"/>
      <c r="E6" s="501"/>
      <c r="F6" s="501"/>
      <c r="G6" s="501"/>
      <c r="H6" s="501"/>
      <c r="I6" s="501"/>
      <c r="J6" s="501"/>
      <c r="K6" s="501"/>
      <c r="L6" s="501"/>
      <c r="M6" s="501"/>
      <c r="N6" s="502"/>
      <c r="S6" s="38"/>
      <c r="T6" s="24"/>
      <c r="U6" s="24"/>
      <c r="V6" s="24"/>
      <c r="W6" s="24"/>
      <c r="X6" s="24"/>
      <c r="Y6" s="24"/>
      <c r="Z6" s="24"/>
      <c r="AA6" s="24"/>
      <c r="AB6" s="24"/>
      <c r="AC6" s="24"/>
      <c r="AD6" s="24"/>
      <c r="AE6" s="24"/>
      <c r="AF6" s="24"/>
      <c r="AG6" s="24"/>
    </row>
    <row r="8" spans="2:34" x14ac:dyDescent="0.15">
      <c r="B8" s="514" t="s">
        <v>171</v>
      </c>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row>
    <row r="9" spans="2:34" x14ac:dyDescent="0.15">
      <c r="B9" s="514"/>
      <c r="C9" s="514"/>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row>
    <row r="11" spans="2:34" ht="14.25" thickBot="1" x14ac:dyDescent="0.2">
      <c r="B11" s="1" t="s">
        <v>504</v>
      </c>
      <c r="AE11" s="34"/>
      <c r="AF11" s="34"/>
      <c r="AG11" s="34"/>
    </row>
    <row r="12" spans="2:34" ht="63" customHeight="1" thickTop="1" thickBot="1" x14ac:dyDescent="0.2">
      <c r="B12" s="662" t="s">
        <v>525</v>
      </c>
      <c r="C12" s="663"/>
      <c r="D12" s="663"/>
      <c r="E12" s="663"/>
      <c r="F12" s="663"/>
      <c r="G12" s="663"/>
      <c r="H12" s="663"/>
      <c r="I12" s="663"/>
      <c r="J12" s="663"/>
      <c r="K12" s="663"/>
      <c r="L12" s="663"/>
      <c r="M12" s="663"/>
      <c r="N12" s="663"/>
      <c r="O12" s="663"/>
      <c r="P12" s="663"/>
      <c r="Q12" s="663"/>
      <c r="R12" s="663"/>
      <c r="S12" s="663"/>
      <c r="T12" s="663"/>
      <c r="U12" s="663"/>
      <c r="V12" s="663"/>
      <c r="W12" s="664"/>
      <c r="X12" s="708"/>
      <c r="Y12" s="709"/>
      <c r="Z12" s="709"/>
      <c r="AA12" s="709"/>
      <c r="AB12" s="709"/>
      <c r="AC12" s="709"/>
      <c r="AD12" s="710"/>
      <c r="AE12" s="711" t="s">
        <v>4</v>
      </c>
      <c r="AF12" s="712"/>
      <c r="AG12" s="712"/>
      <c r="AH12" s="354"/>
    </row>
    <row r="13" spans="2:34" ht="40.5" customHeight="1" thickTop="1" x14ac:dyDescent="0.15">
      <c r="B13" s="604" t="s">
        <v>19</v>
      </c>
      <c r="C13" s="605"/>
      <c r="D13" s="605"/>
      <c r="E13" s="605"/>
      <c r="F13" s="605"/>
      <c r="G13" s="605"/>
      <c r="H13" s="605"/>
      <c r="I13" s="605"/>
      <c r="J13" s="605"/>
      <c r="K13" s="605"/>
      <c r="L13" s="605"/>
      <c r="M13" s="605"/>
      <c r="N13" s="605"/>
      <c r="O13" s="605"/>
      <c r="P13" s="605"/>
      <c r="Q13" s="605"/>
      <c r="R13" s="605"/>
      <c r="S13" s="605"/>
      <c r="T13" s="605"/>
      <c r="U13" s="605"/>
      <c r="V13" s="605"/>
      <c r="W13" s="605"/>
      <c r="X13" s="622" t="str">
        <f>IF(X12&gt;=7,"算定可","算定不可")</f>
        <v>算定不可</v>
      </c>
      <c r="Y13" s="622"/>
      <c r="Z13" s="622"/>
      <c r="AA13" s="622"/>
      <c r="AB13" s="622"/>
      <c r="AC13" s="622"/>
      <c r="AD13" s="622"/>
      <c r="AE13" s="606"/>
      <c r="AF13" s="606"/>
      <c r="AG13" s="607"/>
    </row>
    <row r="14" spans="2:34" ht="40.5" customHeight="1" thickBot="1" x14ac:dyDescent="0.2">
      <c r="B14" s="602" t="s">
        <v>20</v>
      </c>
      <c r="C14" s="603"/>
      <c r="D14" s="603"/>
      <c r="E14" s="603"/>
      <c r="F14" s="603"/>
      <c r="G14" s="603"/>
      <c r="H14" s="603"/>
      <c r="I14" s="603"/>
      <c r="J14" s="603"/>
      <c r="K14" s="603"/>
      <c r="L14" s="603"/>
      <c r="M14" s="603"/>
      <c r="N14" s="603"/>
      <c r="O14" s="603"/>
      <c r="P14" s="603"/>
      <c r="Q14" s="603"/>
      <c r="R14" s="603"/>
      <c r="S14" s="603"/>
      <c r="T14" s="603"/>
      <c r="U14" s="603"/>
      <c r="V14" s="603"/>
      <c r="W14" s="603"/>
      <c r="X14" s="611">
        <f>IF(X13="算定可",8,0)</f>
        <v>0</v>
      </c>
      <c r="Y14" s="574"/>
      <c r="Z14" s="574"/>
      <c r="AA14" s="574"/>
      <c r="AB14" s="574"/>
      <c r="AC14" s="574"/>
      <c r="AD14" s="574"/>
      <c r="AE14" s="574"/>
      <c r="AF14" s="574"/>
      <c r="AG14" s="575"/>
    </row>
    <row r="15" spans="2:34" x14ac:dyDescent="0.15">
      <c r="B15" s="1" t="s">
        <v>33</v>
      </c>
    </row>
    <row r="16" spans="2:34" x14ac:dyDescent="0.15">
      <c r="C16" s="1" t="s">
        <v>0</v>
      </c>
      <c r="E16" s="1" t="s">
        <v>5</v>
      </c>
    </row>
    <row r="17" spans="2:34" x14ac:dyDescent="0.15">
      <c r="C17" s="1" t="s">
        <v>87</v>
      </c>
      <c r="E17" s="1" t="s">
        <v>172</v>
      </c>
    </row>
    <row r="18" spans="2:34" ht="14.25" thickBot="1" x14ac:dyDescent="0.2">
      <c r="D18" s="14"/>
    </row>
    <row r="19" spans="2:34" ht="30" customHeight="1" x14ac:dyDescent="0.15">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30"/>
      <c r="C20" s="231" t="s">
        <v>208</v>
      </c>
      <c r="D20" s="231"/>
      <c r="E20" s="231" t="s">
        <v>279</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sheetData>
  <sheetProtection algorithmName="SHA-512" hashValue="y3Q8ZGIFPYKQIA92iFwZNmfKc/efV2A97qUl7GrhqSkUNN3LXSpxc/V2QCcMRi/cdSngskjzPi/N/kM3c3Z4Bg==" saltValue="X+d3Vf6ybYimT1vGg9bu1Q==" spinCount="100000" sheet="1" selectLockedCells="1"/>
  <mergeCells count="9">
    <mergeCell ref="B4:N6"/>
    <mergeCell ref="B13:W13"/>
    <mergeCell ref="X13:AG13"/>
    <mergeCell ref="X12:AD12"/>
    <mergeCell ref="B14:W14"/>
    <mergeCell ref="B8:AG9"/>
    <mergeCell ref="B12:W12"/>
    <mergeCell ref="AE12:AG12"/>
    <mergeCell ref="X14:AG14"/>
  </mergeCells>
  <phoneticPr fontId="2"/>
  <pageMargins left="0.75" right="0.75" top="1" bottom="1" header="0.51200000000000001" footer="0.51200000000000001"/>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view="pageBreakPreview" zoomScale="60" zoomScaleNormal="100" workbookViewId="0">
      <selection activeCell="J10" sqref="J10"/>
    </sheetView>
  </sheetViews>
  <sheetFormatPr defaultRowHeight="13.5" x14ac:dyDescent="0.15"/>
  <cols>
    <col min="1" max="1" width="4.5" customWidth="1"/>
    <col min="2" max="2" width="34.5" customWidth="1"/>
    <col min="3" max="3" width="27.375" customWidth="1"/>
    <col min="4" max="4" width="22.75" customWidth="1"/>
    <col min="5" max="5" width="23.25" customWidth="1"/>
  </cols>
  <sheetData>
    <row r="2" spans="1:5" s="115" customFormat="1" ht="31.15" customHeight="1" x14ac:dyDescent="0.15">
      <c r="A2" s="121"/>
      <c r="B2" s="197" t="s">
        <v>393</v>
      </c>
    </row>
    <row r="3" spans="1:5" s="115" customFormat="1" ht="29.45" customHeight="1" x14ac:dyDescent="0.15">
      <c r="A3" s="121"/>
      <c r="B3" s="197" t="s">
        <v>173</v>
      </c>
      <c r="C3" s="122"/>
      <c r="E3" s="122"/>
    </row>
    <row r="4" spans="1:5" s="115" customFormat="1" ht="9" customHeight="1" x14ac:dyDescent="0.15">
      <c r="A4" s="121"/>
    </row>
    <row r="5" spans="1:5" s="115" customFormat="1" ht="52.15" customHeight="1" thickBot="1" x14ac:dyDescent="0.2">
      <c r="A5" s="715" t="s">
        <v>422</v>
      </c>
      <c r="B5" s="716"/>
      <c r="C5" s="716"/>
      <c r="D5" s="716"/>
      <c r="E5" s="716"/>
    </row>
    <row r="6" spans="1:5" s="120" customFormat="1" ht="24" customHeight="1" x14ac:dyDescent="0.15">
      <c r="A6" s="717" t="s">
        <v>100</v>
      </c>
      <c r="B6" s="719" t="s">
        <v>241</v>
      </c>
      <c r="C6" s="719" t="s">
        <v>242</v>
      </c>
      <c r="D6" s="721" t="s">
        <v>282</v>
      </c>
      <c r="E6" s="713" t="s">
        <v>243</v>
      </c>
    </row>
    <row r="7" spans="1:5" s="120" customFormat="1" ht="43.15" customHeight="1" thickBot="1" x14ac:dyDescent="0.2">
      <c r="A7" s="718"/>
      <c r="B7" s="720"/>
      <c r="C7" s="720"/>
      <c r="D7" s="722"/>
      <c r="E7" s="714"/>
    </row>
    <row r="8" spans="1:5" ht="120" customHeight="1" x14ac:dyDescent="0.15">
      <c r="A8" s="251">
        <v>1</v>
      </c>
      <c r="B8" s="252"/>
      <c r="C8" s="252"/>
      <c r="D8" s="252"/>
      <c r="E8" s="253"/>
    </row>
    <row r="9" spans="1:5" ht="120" customHeight="1" x14ac:dyDescent="0.15">
      <c r="A9" s="158">
        <v>2</v>
      </c>
      <c r="B9" s="151"/>
      <c r="C9" s="149"/>
      <c r="D9" s="151"/>
      <c r="E9" s="159"/>
    </row>
    <row r="10" spans="1:5" ht="120" customHeight="1" x14ac:dyDescent="0.15">
      <c r="A10" s="158">
        <v>3</v>
      </c>
      <c r="B10" s="151"/>
      <c r="C10" s="149"/>
      <c r="D10" s="151"/>
      <c r="E10" s="159"/>
    </row>
    <row r="11" spans="1:5" ht="120" customHeight="1" x14ac:dyDescent="0.15">
      <c r="A11" s="158">
        <v>4</v>
      </c>
      <c r="B11" s="151"/>
      <c r="C11" s="149"/>
      <c r="D11" s="151"/>
      <c r="E11" s="159"/>
    </row>
    <row r="12" spans="1:5" ht="120" customHeight="1" x14ac:dyDescent="0.15">
      <c r="A12" s="158">
        <v>5</v>
      </c>
      <c r="B12" s="151"/>
      <c r="C12" s="149"/>
      <c r="D12" s="151"/>
      <c r="E12" s="159"/>
    </row>
    <row r="13" spans="1:5" ht="120" customHeight="1" x14ac:dyDescent="0.15">
      <c r="A13" s="158">
        <v>6</v>
      </c>
      <c r="B13" s="151"/>
      <c r="C13" s="149"/>
      <c r="D13" s="151"/>
      <c r="E13" s="159"/>
    </row>
    <row r="14" spans="1:5" ht="120" customHeight="1" x14ac:dyDescent="0.15">
      <c r="A14" s="158">
        <v>7</v>
      </c>
      <c r="B14" s="151"/>
      <c r="C14" s="149"/>
      <c r="D14" s="151"/>
      <c r="E14" s="159"/>
    </row>
    <row r="15" spans="1:5" s="148" customFormat="1" ht="27" customHeight="1" x14ac:dyDescent="0.15">
      <c r="B15" s="148" t="s">
        <v>244</v>
      </c>
    </row>
    <row r="16" spans="1:5" s="39" customFormat="1" x14ac:dyDescent="0.15"/>
    <row r="17" s="39" customFormat="1" x14ac:dyDescent="0.15"/>
    <row r="18" s="39" customFormat="1" x14ac:dyDescent="0.15"/>
    <row r="19" s="39" customFormat="1" x14ac:dyDescent="0.15"/>
    <row r="20" s="39" customFormat="1" x14ac:dyDescent="0.15"/>
    <row r="21" s="39" customFormat="1" x14ac:dyDescent="0.15"/>
    <row r="22" s="39" customFormat="1" x14ac:dyDescent="0.15"/>
    <row r="23" s="39" customFormat="1" x14ac:dyDescent="0.15"/>
    <row r="24" s="39" customFormat="1" x14ac:dyDescent="0.15"/>
    <row r="25" s="39" customFormat="1" x14ac:dyDescent="0.15"/>
    <row r="26" s="39" customFormat="1" x14ac:dyDescent="0.15"/>
    <row r="27" s="39" customFormat="1" x14ac:dyDescent="0.15"/>
    <row r="28" s="39" customFormat="1" x14ac:dyDescent="0.15"/>
    <row r="29" s="39" customFormat="1" x14ac:dyDescent="0.15"/>
    <row r="30" s="39" customFormat="1" x14ac:dyDescent="0.15"/>
    <row r="31" s="39" customFormat="1" x14ac:dyDescent="0.15"/>
    <row r="32" s="39" customFormat="1" x14ac:dyDescent="0.15"/>
    <row r="33" s="39" customFormat="1" x14ac:dyDescent="0.15"/>
  </sheetData>
  <mergeCells count="6">
    <mergeCell ref="E6:E7"/>
    <mergeCell ref="A5:E5"/>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4"/>
  <sheetViews>
    <sheetView showGridLines="0" view="pageBreakPreview" zoomScaleNormal="100" workbookViewId="0">
      <selection activeCell="X11" sqref="X11:AD11"/>
    </sheetView>
  </sheetViews>
  <sheetFormatPr defaultColWidth="9" defaultRowHeight="13.5" x14ac:dyDescent="0.15"/>
  <cols>
    <col min="1" max="34" width="2.5" style="1" customWidth="1"/>
    <col min="35" max="35" width="2.375" style="1" customWidth="1"/>
    <col min="36" max="16384" width="9" style="1"/>
  </cols>
  <sheetData>
    <row r="1" spans="2:35" ht="14.25" thickBot="1" x14ac:dyDescent="0.2"/>
    <row r="2" spans="2:35" ht="13.5" customHeight="1" x14ac:dyDescent="0.15">
      <c r="B2" s="494" t="s">
        <v>561</v>
      </c>
      <c r="C2" s="495"/>
      <c r="D2" s="495"/>
      <c r="E2" s="495"/>
      <c r="F2" s="495"/>
      <c r="G2" s="495"/>
      <c r="H2" s="495"/>
      <c r="I2" s="495"/>
      <c r="J2" s="495"/>
      <c r="K2" s="495"/>
      <c r="L2" s="495"/>
      <c r="M2" s="495"/>
      <c r="N2" s="496"/>
      <c r="P2" s="381" t="s">
        <v>546</v>
      </c>
      <c r="Q2" s="382"/>
      <c r="R2" s="382"/>
      <c r="S2" s="382"/>
      <c r="T2" s="382"/>
      <c r="U2" s="382"/>
      <c r="V2" s="382"/>
      <c r="W2" s="382"/>
      <c r="X2" s="382"/>
      <c r="Y2" s="382"/>
      <c r="Z2" s="382"/>
      <c r="AA2" s="382"/>
      <c r="AB2" s="382"/>
      <c r="AC2" s="382"/>
      <c r="AD2" s="382"/>
      <c r="AE2" s="382"/>
      <c r="AF2" s="382"/>
      <c r="AG2" s="382"/>
      <c r="AH2" s="382"/>
      <c r="AI2" s="384"/>
    </row>
    <row r="3" spans="2:35" ht="13.5" customHeight="1" thickBot="1" x14ac:dyDescent="0.2">
      <c r="B3" s="497"/>
      <c r="C3" s="498"/>
      <c r="D3" s="498"/>
      <c r="E3" s="498"/>
      <c r="F3" s="498"/>
      <c r="G3" s="498"/>
      <c r="H3" s="498"/>
      <c r="I3" s="498"/>
      <c r="J3" s="498"/>
      <c r="K3" s="498"/>
      <c r="L3" s="498"/>
      <c r="M3" s="498"/>
      <c r="N3" s="499"/>
      <c r="P3" s="388" t="s">
        <v>273</v>
      </c>
      <c r="Q3" s="385"/>
      <c r="R3" s="385"/>
      <c r="S3" s="385"/>
      <c r="T3" s="385"/>
      <c r="U3" s="385"/>
      <c r="V3" s="385"/>
      <c r="W3" s="385"/>
      <c r="X3" s="385"/>
      <c r="Y3" s="385"/>
      <c r="Z3" s="385"/>
      <c r="AA3" s="385"/>
      <c r="AB3" s="385"/>
      <c r="AC3" s="385"/>
      <c r="AD3" s="385"/>
      <c r="AE3" s="385"/>
      <c r="AF3" s="385"/>
      <c r="AG3" s="385"/>
      <c r="AH3" s="385"/>
      <c r="AI3" s="386"/>
    </row>
    <row r="4" spans="2:35" ht="13.5" customHeight="1" thickBot="1" x14ac:dyDescent="0.2">
      <c r="B4" s="500"/>
      <c r="C4" s="501"/>
      <c r="D4" s="501"/>
      <c r="E4" s="501"/>
      <c r="F4" s="501"/>
      <c r="G4" s="501"/>
      <c r="H4" s="501"/>
      <c r="I4" s="501"/>
      <c r="J4" s="501"/>
      <c r="K4" s="501"/>
      <c r="L4" s="501"/>
      <c r="M4" s="501"/>
      <c r="N4" s="502"/>
      <c r="U4" s="38" t="s">
        <v>158</v>
      </c>
      <c r="V4" s="24"/>
      <c r="W4" s="24"/>
      <c r="X4" s="24"/>
      <c r="Y4" s="24"/>
      <c r="Z4" s="24"/>
      <c r="AA4" s="24"/>
      <c r="AB4" s="24"/>
      <c r="AC4" s="24"/>
      <c r="AD4" s="24"/>
      <c r="AE4" s="24"/>
      <c r="AF4" s="24"/>
    </row>
    <row r="6" spans="2:35" ht="13.5" customHeight="1" x14ac:dyDescent="0.15">
      <c r="B6" s="514" t="s">
        <v>46</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5"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5" x14ac:dyDescent="0.15">
      <c r="B9" s="1" t="s">
        <v>36</v>
      </c>
    </row>
    <row r="10" spans="2:35" ht="14.25" thickBot="1" x14ac:dyDescent="0.2"/>
    <row r="11" spans="2:35" ht="40.5" customHeight="1" thickTop="1" thickBot="1" x14ac:dyDescent="0.2">
      <c r="B11" s="608" t="s">
        <v>35</v>
      </c>
      <c r="C11" s="590"/>
      <c r="D11" s="534" t="s">
        <v>505</v>
      </c>
      <c r="E11" s="534"/>
      <c r="F11" s="534"/>
      <c r="G11" s="534"/>
      <c r="H11" s="534"/>
      <c r="I11" s="534"/>
      <c r="J11" s="534"/>
      <c r="K11" s="534"/>
      <c r="L11" s="534"/>
      <c r="M11" s="534"/>
      <c r="N11" s="534"/>
      <c r="O11" s="534"/>
      <c r="P11" s="534"/>
      <c r="Q11" s="534"/>
      <c r="R11" s="534"/>
      <c r="S11" s="534"/>
      <c r="T11" s="534"/>
      <c r="U11" s="534"/>
      <c r="V11" s="534"/>
      <c r="W11" s="629"/>
      <c r="X11" s="624"/>
      <c r="Y11" s="625"/>
      <c r="Z11" s="625"/>
      <c r="AA11" s="625"/>
      <c r="AB11" s="625"/>
      <c r="AC11" s="625"/>
      <c r="AD11" s="625"/>
      <c r="AE11" s="725" t="s">
        <v>8</v>
      </c>
      <c r="AF11" s="726"/>
      <c r="AG11" s="727"/>
    </row>
    <row r="12" spans="2:35" ht="40.5" customHeight="1" thickTop="1" x14ac:dyDescent="0.15">
      <c r="B12" s="609" t="s">
        <v>34</v>
      </c>
      <c r="C12" s="610"/>
      <c r="D12" s="518" t="s">
        <v>322</v>
      </c>
      <c r="E12" s="518"/>
      <c r="F12" s="518"/>
      <c r="G12" s="518"/>
      <c r="H12" s="518"/>
      <c r="I12" s="518"/>
      <c r="J12" s="518"/>
      <c r="K12" s="518"/>
      <c r="L12" s="518"/>
      <c r="M12" s="518"/>
      <c r="N12" s="518"/>
      <c r="O12" s="518"/>
      <c r="P12" s="518"/>
      <c r="Q12" s="518"/>
      <c r="R12" s="518"/>
      <c r="S12" s="518"/>
      <c r="T12" s="518"/>
      <c r="U12" s="518"/>
      <c r="V12" s="518"/>
      <c r="W12" s="556"/>
      <c r="X12" s="723">
        <f>'3-11別1'!C25</f>
        <v>0</v>
      </c>
      <c r="Y12" s="724"/>
      <c r="Z12" s="724"/>
      <c r="AA12" s="724"/>
      <c r="AB12" s="724"/>
      <c r="AC12" s="724"/>
      <c r="AD12" s="724"/>
      <c r="AE12" s="728" t="s">
        <v>8</v>
      </c>
      <c r="AF12" s="728"/>
      <c r="AG12" s="728"/>
      <c r="AH12" s="354"/>
    </row>
    <row r="13" spans="2:35" ht="40.5" customHeight="1" x14ac:dyDescent="0.15">
      <c r="B13" s="609" t="s">
        <v>37</v>
      </c>
      <c r="C13" s="610"/>
      <c r="D13" s="518" t="s">
        <v>38</v>
      </c>
      <c r="E13" s="518"/>
      <c r="F13" s="518"/>
      <c r="G13" s="518"/>
      <c r="H13" s="518"/>
      <c r="I13" s="518"/>
      <c r="J13" s="518"/>
      <c r="K13" s="518"/>
      <c r="L13" s="518"/>
      <c r="M13" s="518"/>
      <c r="N13" s="518"/>
      <c r="O13" s="518"/>
      <c r="P13" s="518"/>
      <c r="Q13" s="518"/>
      <c r="R13" s="518"/>
      <c r="S13" s="518"/>
      <c r="T13" s="518"/>
      <c r="U13" s="518"/>
      <c r="V13" s="518"/>
      <c r="W13" s="556"/>
      <c r="X13" s="729">
        <f>IF(ISERROR(X12/X11),0,ROUNDDOWN((X12/X11)*100,1))</f>
        <v>0</v>
      </c>
      <c r="Y13" s="730"/>
      <c r="Z13" s="730"/>
      <c r="AA13" s="730"/>
      <c r="AB13" s="730"/>
      <c r="AC13" s="730"/>
      <c r="AD13" s="730"/>
      <c r="AE13" s="553" t="s">
        <v>10</v>
      </c>
      <c r="AF13" s="553"/>
      <c r="AG13" s="554"/>
    </row>
    <row r="14" spans="2:35" ht="40.5" customHeight="1" x14ac:dyDescent="0.15">
      <c r="B14" s="604" t="s">
        <v>19</v>
      </c>
      <c r="C14" s="605"/>
      <c r="D14" s="605"/>
      <c r="E14" s="605"/>
      <c r="F14" s="605"/>
      <c r="G14" s="605"/>
      <c r="H14" s="605"/>
      <c r="I14" s="605"/>
      <c r="J14" s="605"/>
      <c r="K14" s="605"/>
      <c r="L14" s="605"/>
      <c r="M14" s="605"/>
      <c r="N14" s="605"/>
      <c r="O14" s="605"/>
      <c r="P14" s="605"/>
      <c r="Q14" s="605"/>
      <c r="R14" s="605"/>
      <c r="S14" s="605"/>
      <c r="T14" s="605"/>
      <c r="U14" s="605"/>
      <c r="V14" s="605"/>
      <c r="W14" s="605"/>
      <c r="X14" s="731" t="str">
        <f>IF(X12&gt;X11,"エラー", IF(X13&gt;=5,"算定可","算定不可"))</f>
        <v>算定不可</v>
      </c>
      <c r="Y14" s="731"/>
      <c r="Z14" s="731"/>
      <c r="AA14" s="731"/>
      <c r="AB14" s="731"/>
      <c r="AC14" s="731"/>
      <c r="AD14" s="731"/>
      <c r="AE14" s="731"/>
      <c r="AF14" s="731"/>
      <c r="AG14" s="732"/>
    </row>
    <row r="15" spans="2:35" ht="40.5" customHeight="1" thickBot="1" x14ac:dyDescent="0.2">
      <c r="B15" s="602" t="s">
        <v>20</v>
      </c>
      <c r="C15" s="603"/>
      <c r="D15" s="603"/>
      <c r="E15" s="603"/>
      <c r="F15" s="603"/>
      <c r="G15" s="603"/>
      <c r="H15" s="603"/>
      <c r="I15" s="603"/>
      <c r="J15" s="603"/>
      <c r="K15" s="603"/>
      <c r="L15" s="603"/>
      <c r="M15" s="603"/>
      <c r="N15" s="603"/>
      <c r="O15" s="603"/>
      <c r="P15" s="603"/>
      <c r="Q15" s="603"/>
      <c r="R15" s="603"/>
      <c r="S15" s="603"/>
      <c r="T15" s="603"/>
      <c r="U15" s="603"/>
      <c r="V15" s="603"/>
      <c r="W15" s="603"/>
      <c r="X15" s="611">
        <f>IF(X14="算定可",5,0)</f>
        <v>0</v>
      </c>
      <c r="Y15" s="574"/>
      <c r="Z15" s="574"/>
      <c r="AA15" s="574"/>
      <c r="AB15" s="574"/>
      <c r="AC15" s="574"/>
      <c r="AD15" s="574"/>
      <c r="AE15" s="574"/>
      <c r="AF15" s="574"/>
      <c r="AG15" s="575"/>
    </row>
    <row r="17" spans="2:34" x14ac:dyDescent="0.15">
      <c r="B17" s="1" t="s">
        <v>32</v>
      </c>
    </row>
    <row r="18" spans="2:34" x14ac:dyDescent="0.15">
      <c r="C18" s="1" t="s">
        <v>93</v>
      </c>
      <c r="E18" s="1" t="s">
        <v>5</v>
      </c>
    </row>
    <row r="19" spans="2:34" x14ac:dyDescent="0.15">
      <c r="C19" s="1" t="s">
        <v>93</v>
      </c>
      <c r="E19" s="1" t="s">
        <v>94</v>
      </c>
    </row>
    <row r="20" spans="2:34" x14ac:dyDescent="0.15">
      <c r="D20" s="1" t="s">
        <v>95</v>
      </c>
    </row>
    <row r="21" spans="2:34" x14ac:dyDescent="0.15">
      <c r="C21" s="1" t="s">
        <v>96</v>
      </c>
      <c r="E21" s="1" t="s">
        <v>97</v>
      </c>
    </row>
    <row r="22" spans="2:34" ht="14.25" thickBot="1" x14ac:dyDescent="0.2"/>
    <row r="23" spans="2:34" ht="30" customHeight="1" x14ac:dyDescent="0.15">
      <c r="B23" s="226" t="s">
        <v>278</v>
      </c>
      <c r="C23" s="227"/>
      <c r="D23" s="227"/>
      <c r="E23" s="227"/>
      <c r="F23" s="227"/>
      <c r="G23" s="227"/>
      <c r="H23" s="227"/>
      <c r="I23" s="227"/>
      <c r="J23" s="227"/>
      <c r="K23" s="227"/>
      <c r="L23" s="227"/>
      <c r="M23" s="227"/>
      <c r="N23" s="227"/>
      <c r="O23" s="227"/>
      <c r="P23" s="227"/>
      <c r="Q23" s="227"/>
      <c r="R23" s="227"/>
      <c r="S23" s="227"/>
      <c r="T23" s="227"/>
      <c r="U23" s="227"/>
      <c r="V23" s="228"/>
      <c r="W23" s="228"/>
      <c r="X23" s="228"/>
      <c r="Y23" s="228"/>
      <c r="Z23" s="228"/>
      <c r="AA23" s="228"/>
      <c r="AB23" s="228"/>
      <c r="AC23" s="228"/>
      <c r="AD23" s="228"/>
      <c r="AE23" s="228"/>
      <c r="AF23" s="228"/>
      <c r="AG23" s="229"/>
      <c r="AH23" s="204"/>
    </row>
    <row r="24" spans="2:34" ht="30" customHeight="1" thickBot="1" x14ac:dyDescent="0.2">
      <c r="B24" s="230"/>
      <c r="C24" s="231" t="s">
        <v>208</v>
      </c>
      <c r="D24" s="231"/>
      <c r="E24" s="231" t="s">
        <v>283</v>
      </c>
      <c r="F24" s="231"/>
      <c r="G24" s="231"/>
      <c r="H24" s="231"/>
      <c r="I24" s="231"/>
      <c r="J24" s="231"/>
      <c r="K24" s="231"/>
      <c r="L24" s="231"/>
      <c r="M24" s="231"/>
      <c r="N24" s="231"/>
      <c r="O24" s="231"/>
      <c r="P24" s="231"/>
      <c r="Q24" s="231"/>
      <c r="R24" s="231"/>
      <c r="S24" s="231"/>
      <c r="T24" s="231"/>
      <c r="U24" s="231"/>
      <c r="V24" s="232"/>
      <c r="W24" s="232"/>
      <c r="X24" s="232"/>
      <c r="Y24" s="232"/>
      <c r="Z24" s="232"/>
      <c r="AA24" s="232"/>
      <c r="AB24" s="232"/>
      <c r="AC24" s="232"/>
      <c r="AD24" s="232"/>
      <c r="AE24" s="232"/>
      <c r="AF24" s="232"/>
      <c r="AG24" s="233"/>
      <c r="AH24" s="204"/>
    </row>
  </sheetData>
  <sheetProtection algorithmName="SHA-512" hashValue="i26ICElcXGc+K0SNSx1ibibMHVdc5yBAj3SR2X7anO+V+wL8Ib376673HADKKycX/0pYNHRSl2jkxxsGAKi27A==" saltValue="k3rqGndOHTnn612Aa9oRTw==" spinCount="100000" sheet="1" selectLockedCells="1"/>
  <mergeCells count="18">
    <mergeCell ref="B6:AG7"/>
    <mergeCell ref="X11:AD11"/>
    <mergeCell ref="B2:N4"/>
    <mergeCell ref="B15:W15"/>
    <mergeCell ref="B13:C13"/>
    <mergeCell ref="D13:W13"/>
    <mergeCell ref="X13:AD13"/>
    <mergeCell ref="AE13:AG13"/>
    <mergeCell ref="B14:W14"/>
    <mergeCell ref="X14:AG14"/>
    <mergeCell ref="X15:AG15"/>
    <mergeCell ref="X12:AD12"/>
    <mergeCell ref="AE11:AG11"/>
    <mergeCell ref="AE12:AG12"/>
    <mergeCell ref="B11:C11"/>
    <mergeCell ref="B12:C12"/>
    <mergeCell ref="D11:W11"/>
    <mergeCell ref="D12:W12"/>
  </mergeCells>
  <phoneticPr fontId="2"/>
  <pageMargins left="0.75" right="0.75" top="1" bottom="1"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85" zoomScaleNormal="100" zoomScaleSheetLayoutView="85" workbookViewId="0">
      <selection activeCell="C12" sqref="C12"/>
    </sheetView>
  </sheetViews>
  <sheetFormatPr defaultColWidth="8.875" defaultRowHeight="13.5" x14ac:dyDescent="0.15"/>
  <cols>
    <col min="1" max="1" width="4.5" style="78" customWidth="1"/>
    <col min="2" max="2" width="44.875" style="23" customWidth="1"/>
    <col min="3" max="3" width="40.25" style="23" customWidth="1"/>
    <col min="4" max="8" width="2.5" style="23" hidden="1" customWidth="1"/>
    <col min="9" max="10" width="0" style="23" hidden="1" customWidth="1"/>
    <col min="11" max="20" width="8.875" style="23"/>
    <col min="21" max="21" width="0" style="23" hidden="1" customWidth="1"/>
    <col min="22" max="16384" width="8.875" style="23"/>
  </cols>
  <sheetData>
    <row r="1" spans="1:21" s="113" customFormat="1" ht="17.25" x14ac:dyDescent="0.15">
      <c r="A1" s="196" t="s">
        <v>562</v>
      </c>
      <c r="B1" s="196"/>
    </row>
    <row r="2" spans="1:21" s="113" customFormat="1" ht="17.45" customHeight="1" x14ac:dyDescent="0.15">
      <c r="A2" s="196" t="s">
        <v>161</v>
      </c>
      <c r="B2" s="196"/>
      <c r="C2" s="117"/>
    </row>
    <row r="3" spans="1:21" s="113" customFormat="1" ht="17.45" customHeight="1" thickBot="1" x14ac:dyDescent="0.2">
      <c r="A3" s="21"/>
      <c r="B3" s="196"/>
      <c r="C3" s="117"/>
    </row>
    <row r="4" spans="1:21" s="113" customFormat="1" ht="30.6" customHeight="1" thickBot="1" x14ac:dyDescent="0.2">
      <c r="A4" s="123" t="s">
        <v>100</v>
      </c>
      <c r="B4" s="124" t="s">
        <v>236</v>
      </c>
      <c r="C4" s="125" t="s">
        <v>163</v>
      </c>
    </row>
    <row r="5" spans="1:21" ht="30" customHeight="1" thickTop="1" x14ac:dyDescent="0.15">
      <c r="A5" s="88">
        <v>1</v>
      </c>
      <c r="B5" s="104"/>
      <c r="C5" s="60"/>
    </row>
    <row r="6" spans="1:21" ht="30" customHeight="1" x14ac:dyDescent="0.15">
      <c r="A6" s="46">
        <v>2</v>
      </c>
      <c r="B6" s="102"/>
      <c r="C6" s="59"/>
    </row>
    <row r="7" spans="1:21" ht="30" customHeight="1" x14ac:dyDescent="0.15">
      <c r="A7" s="46">
        <v>3</v>
      </c>
      <c r="B7" s="102"/>
      <c r="C7" s="59"/>
    </row>
    <row r="8" spans="1:21" ht="30" customHeight="1" x14ac:dyDescent="0.15">
      <c r="A8" s="46">
        <v>4</v>
      </c>
      <c r="B8" s="102"/>
      <c r="C8" s="59"/>
    </row>
    <row r="9" spans="1:21" ht="30" customHeight="1" x14ac:dyDescent="0.15">
      <c r="A9" s="46">
        <v>5</v>
      </c>
      <c r="B9" s="102"/>
      <c r="C9" s="59"/>
    </row>
    <row r="10" spans="1:21" ht="30" customHeight="1" x14ac:dyDescent="0.15">
      <c r="A10" s="46">
        <v>6</v>
      </c>
      <c r="B10" s="102"/>
      <c r="C10" s="59"/>
    </row>
    <row r="11" spans="1:21" ht="30" customHeight="1" x14ac:dyDescent="0.15">
      <c r="A11" s="46">
        <v>7</v>
      </c>
      <c r="B11" s="102"/>
      <c r="C11" s="59"/>
    </row>
    <row r="12" spans="1:21" ht="30" customHeight="1" x14ac:dyDescent="0.15">
      <c r="A12" s="46">
        <v>8</v>
      </c>
      <c r="B12" s="102"/>
      <c r="C12" s="59"/>
      <c r="U12" s="23">
        <f>IF(N12="週1日以上3日未満配置している",200000,IF(N12="週3日以上7日未満配置している",400000,IF(N12="週7日配置している",600000,0)))</f>
        <v>0</v>
      </c>
    </row>
    <row r="13" spans="1:21" ht="30" customHeight="1" x14ac:dyDescent="0.15">
      <c r="A13" s="46">
        <v>9</v>
      </c>
      <c r="B13" s="102"/>
      <c r="C13" s="59"/>
    </row>
    <row r="14" spans="1:21" ht="30" customHeight="1" x14ac:dyDescent="0.15">
      <c r="A14" s="46">
        <v>10</v>
      </c>
      <c r="B14" s="102"/>
      <c r="C14" s="59"/>
    </row>
    <row r="15" spans="1:21" ht="30" customHeight="1" x14ac:dyDescent="0.15">
      <c r="A15" s="46">
        <v>11</v>
      </c>
      <c r="B15" s="102"/>
      <c r="C15" s="59"/>
    </row>
    <row r="16" spans="1:21" ht="30" customHeight="1" x14ac:dyDescent="0.15">
      <c r="A16" s="46">
        <v>12</v>
      </c>
      <c r="B16" s="102"/>
      <c r="C16" s="59"/>
    </row>
    <row r="17" spans="1:3" ht="30" customHeight="1" x14ac:dyDescent="0.15">
      <c r="A17" s="46">
        <v>13</v>
      </c>
      <c r="B17" s="102"/>
      <c r="C17" s="59"/>
    </row>
    <row r="18" spans="1:3" ht="30" customHeight="1" x14ac:dyDescent="0.15">
      <c r="A18" s="46">
        <v>14</v>
      </c>
      <c r="B18" s="102"/>
      <c r="C18" s="59"/>
    </row>
    <row r="19" spans="1:3" ht="30" customHeight="1" x14ac:dyDescent="0.15">
      <c r="A19" s="46">
        <v>15</v>
      </c>
      <c r="B19" s="102"/>
      <c r="C19" s="59"/>
    </row>
    <row r="20" spans="1:3" ht="30" customHeight="1" x14ac:dyDescent="0.15">
      <c r="A20" s="46">
        <v>16</v>
      </c>
      <c r="B20" s="102"/>
      <c r="C20" s="59"/>
    </row>
    <row r="21" spans="1:3" ht="30" customHeight="1" x14ac:dyDescent="0.15">
      <c r="A21" s="46">
        <v>17</v>
      </c>
      <c r="B21" s="102"/>
      <c r="C21" s="59"/>
    </row>
    <row r="22" spans="1:3" ht="30" customHeight="1" x14ac:dyDescent="0.15">
      <c r="A22" s="46">
        <v>18</v>
      </c>
      <c r="B22" s="102"/>
      <c r="C22" s="59"/>
    </row>
    <row r="23" spans="1:3" ht="30" customHeight="1" x14ac:dyDescent="0.15">
      <c r="A23" s="46">
        <v>19</v>
      </c>
      <c r="B23" s="102"/>
      <c r="C23" s="59"/>
    </row>
    <row r="24" spans="1:3" ht="30" customHeight="1" thickBot="1" x14ac:dyDescent="0.2">
      <c r="A24" s="89">
        <v>20</v>
      </c>
      <c r="B24" s="199"/>
      <c r="C24" s="198"/>
    </row>
    <row r="25" spans="1:3" ht="25.15" hidden="1" customHeight="1" x14ac:dyDescent="0.15">
      <c r="C25" s="23">
        <f>COUNTIF(C5:C24,"&lt;&gt;")</f>
        <v>0</v>
      </c>
    </row>
    <row r="26" spans="1:3" ht="51.6" hidden="1" customHeight="1" x14ac:dyDescent="0.15">
      <c r="B26" s="583"/>
      <c r="C26" s="583"/>
    </row>
    <row r="46" spans="9:9" x14ac:dyDescent="0.15">
      <c r="I46" s="23" t="s">
        <v>164</v>
      </c>
    </row>
    <row r="47" spans="9:9" x14ac:dyDescent="0.15">
      <c r="I47" s="23" t="s">
        <v>165</v>
      </c>
    </row>
  </sheetData>
  <mergeCells count="1">
    <mergeCell ref="B26:C26"/>
  </mergeCells>
  <phoneticPr fontId="2"/>
  <dataValidations count="1">
    <dataValidation type="list" allowBlank="1" showInputMessage="1" showErrorMessage="1" sqref="C5:C24">
      <formula1>$I$46:$I$47</formula1>
    </dataValidation>
  </dataValidations>
  <pageMargins left="0.7" right="0.7" top="0.75" bottom="0.75" header="0.3" footer="0.3"/>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42"/>
  <sheetViews>
    <sheetView showGridLines="0" view="pageBreakPreview" zoomScaleNormal="100" workbookViewId="0">
      <selection activeCell="X11" sqref="X11:AG11"/>
    </sheetView>
  </sheetViews>
  <sheetFormatPr defaultColWidth="9" defaultRowHeight="13.5" x14ac:dyDescent="0.15"/>
  <cols>
    <col min="1" max="36" width="2.5" style="1" customWidth="1"/>
    <col min="37" max="16384" width="9" style="1"/>
  </cols>
  <sheetData>
    <row r="1" spans="2:61" ht="14.25" thickBot="1" x14ac:dyDescent="0.2">
      <c r="AB1" s="24"/>
      <c r="AC1" s="24"/>
      <c r="AD1" s="24"/>
      <c r="AE1" s="24"/>
      <c r="AF1" s="24"/>
      <c r="AG1" s="24"/>
      <c r="AH1" s="24"/>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row>
    <row r="2" spans="2:61" ht="13.5" customHeight="1" x14ac:dyDescent="0.15">
      <c r="B2" s="494" t="s">
        <v>563</v>
      </c>
      <c r="C2" s="495"/>
      <c r="D2" s="495"/>
      <c r="E2" s="495"/>
      <c r="F2" s="495"/>
      <c r="G2" s="495"/>
      <c r="H2" s="495"/>
      <c r="I2" s="495"/>
      <c r="J2" s="495"/>
      <c r="K2" s="495"/>
      <c r="L2" s="495"/>
      <c r="M2" s="495"/>
      <c r="N2" s="496"/>
      <c r="P2" s="411"/>
      <c r="Q2" s="410"/>
      <c r="R2" s="381" t="s">
        <v>427</v>
      </c>
      <c r="S2" s="382"/>
      <c r="T2" s="382"/>
      <c r="U2" s="382"/>
      <c r="V2" s="382"/>
      <c r="W2" s="382"/>
      <c r="X2" s="382"/>
      <c r="Y2" s="382"/>
      <c r="Z2" s="382"/>
      <c r="AA2" s="382"/>
      <c r="AB2" s="382"/>
      <c r="AC2" s="384"/>
      <c r="AD2" s="24"/>
      <c r="AE2" s="24"/>
      <c r="AF2" s="24"/>
      <c r="AG2" s="24"/>
      <c r="AH2" s="24"/>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row>
    <row r="3" spans="2:61" ht="13.5" customHeight="1" thickBot="1" x14ac:dyDescent="0.2">
      <c r="B3" s="497"/>
      <c r="C3" s="498"/>
      <c r="D3" s="498"/>
      <c r="E3" s="498"/>
      <c r="F3" s="498"/>
      <c r="G3" s="498"/>
      <c r="H3" s="498"/>
      <c r="I3" s="498"/>
      <c r="J3" s="498"/>
      <c r="K3" s="498"/>
      <c r="L3" s="498"/>
      <c r="M3" s="498"/>
      <c r="N3" s="499"/>
      <c r="P3" s="412"/>
      <c r="Q3" s="413"/>
      <c r="R3" s="388"/>
      <c r="S3" s="385"/>
      <c r="T3" s="385"/>
      <c r="U3" s="385"/>
      <c r="V3" s="385"/>
      <c r="W3" s="385"/>
      <c r="X3" s="385"/>
      <c r="Y3" s="385"/>
      <c r="Z3" s="385"/>
      <c r="AA3" s="385"/>
      <c r="AB3" s="385"/>
      <c r="AC3" s="386"/>
      <c r="AD3" s="24"/>
      <c r="AE3" s="24"/>
      <c r="AF3" s="24"/>
      <c r="AG3" s="24"/>
      <c r="AH3" s="24"/>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row>
    <row r="4" spans="2:61" ht="13.5" customHeight="1" thickBot="1" x14ac:dyDescent="0.2">
      <c r="B4" s="500"/>
      <c r="C4" s="501"/>
      <c r="D4" s="501"/>
      <c r="E4" s="501"/>
      <c r="F4" s="501"/>
      <c r="G4" s="501"/>
      <c r="H4" s="501"/>
      <c r="I4" s="501"/>
      <c r="J4" s="501"/>
      <c r="K4" s="501"/>
      <c r="L4" s="501"/>
      <c r="M4" s="501"/>
      <c r="N4" s="502"/>
      <c r="Q4" s="24"/>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row>
    <row r="5" spans="2:61" x14ac:dyDescent="0.15">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row>
    <row r="6" spans="2:61" ht="13.5" customHeight="1" x14ac:dyDescent="0.15">
      <c r="B6" s="514" t="s">
        <v>15</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row>
    <row r="7" spans="2:61"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row>
    <row r="8" spans="2:61" x14ac:dyDescent="0.15">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row>
    <row r="9" spans="2:61" x14ac:dyDescent="0.15">
      <c r="B9" s="1" t="s">
        <v>506</v>
      </c>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row>
    <row r="10" spans="2:61" ht="14.25" thickBot="1" x14ac:dyDescent="0.2">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row>
    <row r="11" spans="2:61" ht="66" customHeight="1" thickTop="1" thickBot="1" x14ac:dyDescent="0.2">
      <c r="B11" s="662" t="s">
        <v>374</v>
      </c>
      <c r="C11" s="663"/>
      <c r="D11" s="663"/>
      <c r="E11" s="663"/>
      <c r="F11" s="663"/>
      <c r="G11" s="663"/>
      <c r="H11" s="663"/>
      <c r="I11" s="663"/>
      <c r="J11" s="663"/>
      <c r="K11" s="663"/>
      <c r="L11" s="663"/>
      <c r="M11" s="663"/>
      <c r="N11" s="663"/>
      <c r="O11" s="663"/>
      <c r="P11" s="663"/>
      <c r="Q11" s="663"/>
      <c r="R11" s="663"/>
      <c r="S11" s="663"/>
      <c r="T11" s="663"/>
      <c r="U11" s="663"/>
      <c r="V11" s="663"/>
      <c r="W11" s="664"/>
      <c r="X11" s="624"/>
      <c r="Y11" s="625"/>
      <c r="Z11" s="625"/>
      <c r="AA11" s="625"/>
      <c r="AB11" s="625"/>
      <c r="AC11" s="625"/>
      <c r="AD11" s="625"/>
      <c r="AE11" s="625"/>
      <c r="AF11" s="625"/>
      <c r="AG11" s="626"/>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row>
    <row r="12" spans="2:61" ht="40.5" customHeight="1" thickTop="1" x14ac:dyDescent="0.15">
      <c r="B12" s="604" t="s">
        <v>19</v>
      </c>
      <c r="C12" s="605"/>
      <c r="D12" s="605"/>
      <c r="E12" s="605"/>
      <c r="F12" s="605"/>
      <c r="G12" s="605"/>
      <c r="H12" s="605"/>
      <c r="I12" s="605"/>
      <c r="J12" s="605"/>
      <c r="K12" s="605"/>
      <c r="L12" s="605"/>
      <c r="M12" s="605"/>
      <c r="N12" s="605"/>
      <c r="O12" s="605"/>
      <c r="P12" s="605"/>
      <c r="Q12" s="605"/>
      <c r="R12" s="605"/>
      <c r="S12" s="605"/>
      <c r="T12" s="605"/>
      <c r="U12" s="605"/>
      <c r="V12" s="605"/>
      <c r="W12" s="605"/>
      <c r="X12" s="606" t="str">
        <f>IF(X11="実施している","算定可","算定不可")</f>
        <v>算定不可</v>
      </c>
      <c r="Y12" s="606"/>
      <c r="Z12" s="606"/>
      <c r="AA12" s="606"/>
      <c r="AB12" s="606"/>
      <c r="AC12" s="606"/>
      <c r="AD12" s="606"/>
      <c r="AE12" s="606"/>
      <c r="AF12" s="606"/>
      <c r="AG12" s="607"/>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row>
    <row r="13" spans="2:61" ht="40.5" customHeight="1" thickBot="1" x14ac:dyDescent="0.2">
      <c r="B13" s="602" t="s">
        <v>20</v>
      </c>
      <c r="C13" s="603"/>
      <c r="D13" s="603"/>
      <c r="E13" s="603"/>
      <c r="F13" s="603"/>
      <c r="G13" s="603"/>
      <c r="H13" s="603"/>
      <c r="I13" s="603"/>
      <c r="J13" s="603"/>
      <c r="K13" s="603"/>
      <c r="L13" s="603"/>
      <c r="M13" s="603"/>
      <c r="N13" s="603"/>
      <c r="O13" s="603"/>
      <c r="P13" s="603"/>
      <c r="Q13" s="603"/>
      <c r="R13" s="603"/>
      <c r="S13" s="603"/>
      <c r="T13" s="603"/>
      <c r="U13" s="603"/>
      <c r="V13" s="603"/>
      <c r="W13" s="603"/>
      <c r="X13" s="611">
        <f>IF(X12="算定可",5,0)</f>
        <v>0</v>
      </c>
      <c r="Y13" s="574"/>
      <c r="Z13" s="574"/>
      <c r="AA13" s="574"/>
      <c r="AB13" s="574"/>
      <c r="AC13" s="574"/>
      <c r="AD13" s="574"/>
      <c r="AE13" s="574"/>
      <c r="AF13" s="574"/>
      <c r="AG13" s="575"/>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row>
    <row r="14" spans="2:61" x14ac:dyDescent="0.15">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row>
    <row r="15" spans="2:61" x14ac:dyDescent="0.15">
      <c r="B15" s="1" t="s">
        <v>32</v>
      </c>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row>
    <row r="16" spans="2:61" x14ac:dyDescent="0.15">
      <c r="C16" s="1" t="s">
        <v>99</v>
      </c>
      <c r="E16" s="1" t="s">
        <v>6</v>
      </c>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row>
    <row r="17" spans="3:61" x14ac:dyDescent="0.15">
      <c r="C17" s="1" t="s">
        <v>99</v>
      </c>
      <c r="E17" s="1" t="s">
        <v>89</v>
      </c>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row>
    <row r="18" spans="3:61" x14ac:dyDescent="0.15">
      <c r="D18" s="1" t="s">
        <v>323</v>
      </c>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row>
    <row r="19" spans="3:61" x14ac:dyDescent="0.15">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row>
    <row r="20" spans="3:61" x14ac:dyDescent="0.15">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row>
    <row r="21" spans="3:61" x14ac:dyDescent="0.15">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row>
    <row r="22" spans="3:61" x14ac:dyDescent="0.15">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row>
    <row r="23" spans="3:61" x14ac:dyDescent="0.15">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row>
    <row r="24" spans="3:61" x14ac:dyDescent="0.15">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row>
    <row r="25" spans="3:61" x14ac:dyDescent="0.15">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row>
    <row r="26" spans="3:61" x14ac:dyDescent="0.15">
      <c r="R26" s="268"/>
      <c r="S26" s="268"/>
      <c r="T26" s="268"/>
      <c r="U26" s="268"/>
      <c r="V26" s="268"/>
      <c r="W26" s="268"/>
      <c r="X26" s="268"/>
      <c r="Y26" s="268"/>
      <c r="Z26" s="268"/>
      <c r="AA26" s="268"/>
      <c r="AB26" s="268"/>
      <c r="AC26" s="268"/>
      <c r="AD26" s="268"/>
      <c r="AE26" s="268"/>
      <c r="AF26" s="268"/>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row>
    <row r="27" spans="3:61" x14ac:dyDescent="0.15">
      <c r="R27" s="268"/>
      <c r="S27" s="268"/>
      <c r="T27" s="268"/>
      <c r="U27" s="268"/>
      <c r="V27" s="268"/>
      <c r="W27" s="268"/>
      <c r="X27" s="268"/>
      <c r="Y27" s="268"/>
      <c r="Z27" s="268"/>
      <c r="AA27" s="268"/>
      <c r="AB27" s="268"/>
      <c r="AC27" s="268"/>
      <c r="AD27" s="268"/>
      <c r="AE27" s="268"/>
      <c r="AF27" s="268"/>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row>
    <row r="28" spans="3:61" x14ac:dyDescent="0.15">
      <c r="R28" s="268"/>
      <c r="S28" s="268"/>
      <c r="T28" s="329" t="s">
        <v>417</v>
      </c>
      <c r="U28" s="329" t="s">
        <v>418</v>
      </c>
      <c r="V28" s="268"/>
      <c r="W28" s="268"/>
      <c r="X28" s="268"/>
      <c r="Y28" s="268"/>
      <c r="Z28" s="268"/>
      <c r="AA28" s="268"/>
      <c r="AB28" s="268"/>
      <c r="AC28" s="268"/>
      <c r="AD28" s="268"/>
      <c r="AE28" s="268"/>
      <c r="AF28" s="268"/>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row>
    <row r="29" spans="3:61" x14ac:dyDescent="0.15">
      <c r="R29" s="268"/>
      <c r="S29" s="268"/>
      <c r="T29" s="268"/>
      <c r="U29" s="268"/>
      <c r="V29" s="268"/>
      <c r="W29" s="268"/>
      <c r="X29" s="268"/>
      <c r="Y29" s="268"/>
      <c r="Z29" s="268"/>
      <c r="AA29" s="268"/>
      <c r="AB29" s="268"/>
      <c r="AC29" s="268"/>
      <c r="AD29" s="268"/>
      <c r="AE29" s="268"/>
      <c r="AF29" s="268"/>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row>
    <row r="30" spans="3:61" x14ac:dyDescent="0.15">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row>
    <row r="31" spans="3:61" x14ac:dyDescent="0.15">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row>
    <row r="32" spans="3:61" x14ac:dyDescent="0.15">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row>
    <row r="33" spans="35:61" x14ac:dyDescent="0.15">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row>
    <row r="34" spans="35:61" x14ac:dyDescent="0.15">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row>
    <row r="35" spans="35:61" x14ac:dyDescent="0.15">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row>
    <row r="36" spans="35:61" x14ac:dyDescent="0.15">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row>
    <row r="37" spans="35:61" x14ac:dyDescent="0.15">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row>
    <row r="38" spans="35:61" x14ac:dyDescent="0.15">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row>
    <row r="39" spans="35:61" x14ac:dyDescent="0.15">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row>
    <row r="40" spans="35:61" x14ac:dyDescent="0.15">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row>
    <row r="41" spans="35:61" x14ac:dyDescent="0.15">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row>
    <row r="42" spans="35:61" x14ac:dyDescent="0.15">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row>
  </sheetData>
  <sheetProtection algorithmName="SHA-512" hashValue="11U/rDmLbmcO1VDyhVu4k8YPPmGjPi+AyTiQ993sHdrvaw7fDrP6gIh6vrpgk7OkS9sOoSPSQI3chGKUJZogQQ==" saltValue="xtwjife3Uj1Vug0HrirSjw==" spinCount="100000" sheet="1" selectLockedCells="1"/>
  <mergeCells count="8">
    <mergeCell ref="B2:N4"/>
    <mergeCell ref="B6:AG7"/>
    <mergeCell ref="B13:W13"/>
    <mergeCell ref="B11:W11"/>
    <mergeCell ref="B12:W12"/>
    <mergeCell ref="X12:AG12"/>
    <mergeCell ref="X11:AG11"/>
    <mergeCell ref="X13:AG13"/>
  </mergeCells>
  <phoneticPr fontId="2"/>
  <dataValidations count="1">
    <dataValidation type="list" allowBlank="1" showInputMessage="1" showErrorMessage="1" sqref="X11:AG11">
      <formula1>$T$28:$U$28</formula1>
    </dataValidation>
  </dataValidations>
  <pageMargins left="0.75" right="0.7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view="pageBreakPreview" zoomScaleNormal="100" zoomScaleSheetLayoutView="100" workbookViewId="0">
      <selection activeCell="X11" sqref="X11:AD11"/>
    </sheetView>
  </sheetViews>
  <sheetFormatPr defaultColWidth="9" defaultRowHeight="13.5" x14ac:dyDescent="0.15"/>
  <cols>
    <col min="1" max="35" width="2.5" style="1" customWidth="1"/>
    <col min="36" max="16384" width="9" style="1"/>
  </cols>
  <sheetData>
    <row r="1" spans="1:34" ht="14.25" thickBot="1" x14ac:dyDescent="0.2"/>
    <row r="2" spans="1:34" ht="13.5" customHeight="1" x14ac:dyDescent="0.15">
      <c r="B2" s="494" t="s">
        <v>564</v>
      </c>
      <c r="C2" s="495"/>
      <c r="D2" s="495"/>
      <c r="E2" s="495"/>
      <c r="F2" s="495"/>
      <c r="G2" s="495"/>
      <c r="H2" s="495"/>
      <c r="I2" s="495"/>
      <c r="J2" s="495"/>
      <c r="K2" s="495"/>
      <c r="L2" s="495"/>
      <c r="M2" s="496"/>
      <c r="O2" s="24"/>
      <c r="P2" s="414"/>
      <c r="Q2" s="390" t="s">
        <v>507</v>
      </c>
      <c r="R2" s="382"/>
      <c r="S2" s="382"/>
      <c r="T2" s="382"/>
      <c r="U2" s="382"/>
      <c r="V2" s="382"/>
      <c r="W2" s="382"/>
      <c r="X2" s="382"/>
      <c r="Y2" s="382"/>
      <c r="Z2" s="382"/>
      <c r="AA2" s="382"/>
      <c r="AB2" s="382"/>
      <c r="AC2" s="382"/>
      <c r="AD2" s="382"/>
      <c r="AE2" s="382"/>
      <c r="AF2" s="382"/>
      <c r="AG2" s="382"/>
      <c r="AH2" s="384"/>
    </row>
    <row r="3" spans="1:34" ht="13.5" customHeight="1" thickBot="1" x14ac:dyDescent="0.2">
      <c r="B3" s="497"/>
      <c r="C3" s="498"/>
      <c r="D3" s="498"/>
      <c r="E3" s="498"/>
      <c r="F3" s="498"/>
      <c r="G3" s="498"/>
      <c r="H3" s="498"/>
      <c r="I3" s="498"/>
      <c r="J3" s="498"/>
      <c r="K3" s="498"/>
      <c r="L3" s="498"/>
      <c r="M3" s="499"/>
      <c r="N3" s="24"/>
      <c r="O3" s="24"/>
      <c r="P3" s="415"/>
      <c r="Q3" s="391" t="s">
        <v>394</v>
      </c>
      <c r="R3" s="385"/>
      <c r="S3" s="385"/>
      <c r="T3" s="385"/>
      <c r="U3" s="385"/>
      <c r="V3" s="385"/>
      <c r="W3" s="385"/>
      <c r="X3" s="385"/>
      <c r="Y3" s="385"/>
      <c r="Z3" s="385"/>
      <c r="AA3" s="385"/>
      <c r="AB3" s="385"/>
      <c r="AC3" s="385"/>
      <c r="AD3" s="385"/>
      <c r="AE3" s="385"/>
      <c r="AF3" s="385"/>
      <c r="AG3" s="385"/>
      <c r="AH3" s="386"/>
    </row>
    <row r="4" spans="1:34" ht="13.5" customHeight="1" thickBot="1" x14ac:dyDescent="0.2">
      <c r="B4" s="500"/>
      <c r="C4" s="501"/>
      <c r="D4" s="501"/>
      <c r="E4" s="501"/>
      <c r="F4" s="501"/>
      <c r="G4" s="501"/>
      <c r="H4" s="501"/>
      <c r="I4" s="501"/>
      <c r="J4" s="501"/>
      <c r="K4" s="501"/>
      <c r="L4" s="501"/>
      <c r="M4" s="502"/>
      <c r="N4" s="38"/>
      <c r="O4" s="24"/>
      <c r="P4" s="24"/>
      <c r="Q4" s="24"/>
      <c r="R4" s="24"/>
      <c r="S4" s="24"/>
      <c r="T4" s="24"/>
      <c r="U4" s="24"/>
      <c r="V4" s="24"/>
      <c r="W4" s="24"/>
      <c r="X4" s="24"/>
      <c r="Y4" s="24"/>
      <c r="Z4" s="24"/>
      <c r="AA4" s="24"/>
      <c r="AB4" s="24"/>
      <c r="AC4" s="24"/>
      <c r="AD4" s="24"/>
      <c r="AE4" s="24"/>
      <c r="AF4" s="24"/>
      <c r="AG4" s="24"/>
    </row>
    <row r="6" spans="1:34" ht="13.5" customHeight="1" x14ac:dyDescent="0.15">
      <c r="B6" s="514" t="s">
        <v>74</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1:34"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1:34" x14ac:dyDescent="0.15">
      <c r="B9" s="1" t="s">
        <v>508</v>
      </c>
    </row>
    <row r="10" spans="1:34" ht="14.25" thickBot="1" x14ac:dyDescent="0.2">
      <c r="B10" s="34"/>
      <c r="C10" s="34"/>
      <c r="D10" s="34"/>
      <c r="E10" s="34"/>
      <c r="F10" s="34"/>
      <c r="G10" s="34"/>
      <c r="H10" s="34"/>
      <c r="I10" s="34"/>
      <c r="J10" s="34"/>
      <c r="K10" s="34"/>
      <c r="L10" s="34"/>
      <c r="M10" s="34"/>
      <c r="N10" s="34"/>
      <c r="O10" s="34"/>
      <c r="P10" s="34"/>
      <c r="Q10" s="34"/>
      <c r="R10" s="34"/>
      <c r="S10" s="34"/>
      <c r="T10" s="34"/>
      <c r="U10" s="34"/>
      <c r="V10" s="34"/>
      <c r="W10" s="34"/>
      <c r="AE10" s="24"/>
      <c r="AF10" s="24"/>
    </row>
    <row r="11" spans="1:34" ht="40.5" customHeight="1" thickTop="1" thickBot="1" x14ac:dyDescent="0.2">
      <c r="A11" s="35"/>
      <c r="B11" s="741" t="s">
        <v>75</v>
      </c>
      <c r="C11" s="742"/>
      <c r="D11" s="743" t="s">
        <v>509</v>
      </c>
      <c r="E11" s="743"/>
      <c r="F11" s="743"/>
      <c r="G11" s="743"/>
      <c r="H11" s="743"/>
      <c r="I11" s="743"/>
      <c r="J11" s="743"/>
      <c r="K11" s="743"/>
      <c r="L11" s="743"/>
      <c r="M11" s="743"/>
      <c r="N11" s="743"/>
      <c r="O11" s="743"/>
      <c r="P11" s="743"/>
      <c r="Q11" s="743"/>
      <c r="R11" s="743"/>
      <c r="S11" s="743"/>
      <c r="T11" s="743"/>
      <c r="U11" s="743"/>
      <c r="V11" s="743"/>
      <c r="W11" s="744"/>
      <c r="X11" s="745"/>
      <c r="Y11" s="746"/>
      <c r="Z11" s="746"/>
      <c r="AA11" s="746"/>
      <c r="AB11" s="746"/>
      <c r="AC11" s="746"/>
      <c r="AD11" s="747"/>
      <c r="AE11" s="748" t="s">
        <v>8</v>
      </c>
      <c r="AF11" s="749"/>
      <c r="AG11" s="750"/>
      <c r="AH11" s="354"/>
    </row>
    <row r="12" spans="1:34" ht="40.5" customHeight="1" thickTop="1" thickBot="1" x14ac:dyDescent="0.2">
      <c r="A12" s="35"/>
      <c r="B12" s="751" t="s">
        <v>76</v>
      </c>
      <c r="C12" s="610"/>
      <c r="D12" s="630" t="s">
        <v>470</v>
      </c>
      <c r="E12" s="630"/>
      <c r="F12" s="630"/>
      <c r="G12" s="630"/>
      <c r="H12" s="630"/>
      <c r="I12" s="630"/>
      <c r="J12" s="630"/>
      <c r="K12" s="630"/>
      <c r="L12" s="630"/>
      <c r="M12" s="630"/>
      <c r="N12" s="630"/>
      <c r="O12" s="630"/>
      <c r="P12" s="630"/>
      <c r="Q12" s="630"/>
      <c r="R12" s="630"/>
      <c r="S12" s="630"/>
      <c r="T12" s="630"/>
      <c r="U12" s="630"/>
      <c r="V12" s="630"/>
      <c r="W12" s="595"/>
      <c r="X12" s="745"/>
      <c r="Y12" s="746"/>
      <c r="Z12" s="746"/>
      <c r="AA12" s="746"/>
      <c r="AB12" s="746"/>
      <c r="AC12" s="746"/>
      <c r="AD12" s="752"/>
      <c r="AE12" s="753" t="s">
        <v>8</v>
      </c>
      <c r="AF12" s="754"/>
      <c r="AG12" s="755"/>
    </row>
    <row r="13" spans="1:34" ht="40.5" customHeight="1" thickTop="1" x14ac:dyDescent="0.15">
      <c r="A13" s="35"/>
      <c r="B13" s="751" t="s">
        <v>77</v>
      </c>
      <c r="C13" s="610"/>
      <c r="D13" s="630" t="s">
        <v>78</v>
      </c>
      <c r="E13" s="630"/>
      <c r="F13" s="630"/>
      <c r="G13" s="630"/>
      <c r="H13" s="630"/>
      <c r="I13" s="630"/>
      <c r="J13" s="630"/>
      <c r="K13" s="630"/>
      <c r="L13" s="630"/>
      <c r="M13" s="630"/>
      <c r="N13" s="630"/>
      <c r="O13" s="630"/>
      <c r="P13" s="630"/>
      <c r="Q13" s="630"/>
      <c r="R13" s="630"/>
      <c r="S13" s="630"/>
      <c r="T13" s="630"/>
      <c r="U13" s="630"/>
      <c r="V13" s="630"/>
      <c r="W13" s="595"/>
      <c r="X13" s="736">
        <f>IF(ISERROR(X12/X11),0,ROUNDDOWN(X12/X11,2))</f>
        <v>0</v>
      </c>
      <c r="Y13" s="737"/>
      <c r="Z13" s="737"/>
      <c r="AA13" s="737"/>
      <c r="AB13" s="737"/>
      <c r="AC13" s="737"/>
      <c r="AD13" s="737"/>
      <c r="AE13" s="737"/>
      <c r="AF13" s="737"/>
      <c r="AG13" s="738"/>
    </row>
    <row r="14" spans="1:34" ht="40.5" customHeight="1" x14ac:dyDescent="0.15">
      <c r="A14" s="35"/>
      <c r="B14" s="739" t="s">
        <v>19</v>
      </c>
      <c r="C14" s="605"/>
      <c r="D14" s="605"/>
      <c r="E14" s="605"/>
      <c r="F14" s="605"/>
      <c r="G14" s="605"/>
      <c r="H14" s="605"/>
      <c r="I14" s="605"/>
      <c r="J14" s="605"/>
      <c r="K14" s="605"/>
      <c r="L14" s="605"/>
      <c r="M14" s="605"/>
      <c r="N14" s="605"/>
      <c r="O14" s="605"/>
      <c r="P14" s="605"/>
      <c r="Q14" s="605"/>
      <c r="R14" s="605"/>
      <c r="S14" s="605"/>
      <c r="T14" s="605"/>
      <c r="U14" s="605"/>
      <c r="V14" s="605"/>
      <c r="W14" s="605"/>
      <c r="X14" s="562" t="str">
        <f>IF(X12&gt;X11,"エラー",IF(X13&gt;=0.1,"算定可","算定不可"))</f>
        <v>算定不可</v>
      </c>
      <c r="Y14" s="562"/>
      <c r="Z14" s="562"/>
      <c r="AA14" s="562"/>
      <c r="AB14" s="562"/>
      <c r="AC14" s="562"/>
      <c r="AD14" s="562"/>
      <c r="AE14" s="562"/>
      <c r="AF14" s="562"/>
      <c r="AG14" s="594"/>
    </row>
    <row r="15" spans="1:34" ht="40.5" customHeight="1" thickBot="1" x14ac:dyDescent="0.2">
      <c r="A15" s="35"/>
      <c r="B15" s="740" t="s">
        <v>20</v>
      </c>
      <c r="C15" s="603"/>
      <c r="D15" s="603"/>
      <c r="E15" s="603"/>
      <c r="F15" s="603"/>
      <c r="G15" s="603"/>
      <c r="H15" s="603"/>
      <c r="I15" s="603"/>
      <c r="J15" s="603"/>
      <c r="K15" s="603"/>
      <c r="L15" s="603"/>
      <c r="M15" s="603"/>
      <c r="N15" s="603"/>
      <c r="O15" s="603"/>
      <c r="P15" s="603"/>
      <c r="Q15" s="603"/>
      <c r="R15" s="603"/>
      <c r="S15" s="603"/>
      <c r="T15" s="603"/>
      <c r="U15" s="603"/>
      <c r="V15" s="603"/>
      <c r="W15" s="603"/>
      <c r="X15" s="733">
        <f>IF(X14="算定可",3,0)</f>
        <v>0</v>
      </c>
      <c r="Y15" s="734"/>
      <c r="Z15" s="734"/>
      <c r="AA15" s="734"/>
      <c r="AB15" s="734"/>
      <c r="AC15" s="734"/>
      <c r="AD15" s="734"/>
      <c r="AE15" s="734"/>
      <c r="AF15" s="734"/>
      <c r="AG15" s="735"/>
    </row>
    <row r="17" spans="2:5" x14ac:dyDescent="0.15">
      <c r="B17" s="1" t="s">
        <v>32</v>
      </c>
    </row>
    <row r="18" spans="2:5" x14ac:dyDescent="0.15">
      <c r="C18" s="1" t="s">
        <v>79</v>
      </c>
      <c r="E18" s="1" t="s">
        <v>5</v>
      </c>
    </row>
    <row r="19" spans="2:5" x14ac:dyDescent="0.15">
      <c r="C19" s="1" t="s">
        <v>79</v>
      </c>
      <c r="E19" s="1" t="s">
        <v>510</v>
      </c>
    </row>
    <row r="20" spans="2:5" x14ac:dyDescent="0.15">
      <c r="D20" s="1" t="s">
        <v>371</v>
      </c>
    </row>
    <row r="21" spans="2:5" x14ac:dyDescent="0.15">
      <c r="D21" s="1" t="s">
        <v>370</v>
      </c>
    </row>
    <row r="22" spans="2:5" x14ac:dyDescent="0.15">
      <c r="C22" s="1" t="s">
        <v>79</v>
      </c>
      <c r="E22" s="1" t="s">
        <v>98</v>
      </c>
    </row>
    <row r="23" spans="2:5" x14ac:dyDescent="0.15">
      <c r="C23" s="1" t="s">
        <v>79</v>
      </c>
      <c r="E23" s="1" t="s">
        <v>80</v>
      </c>
    </row>
  </sheetData>
  <sheetProtection algorithmName="SHA-512" hashValue="TKpFG9O0A2Ow5uy/B+vOyPTiIFAfB60DgiYb92u/4rfWhqrtVmzXzFJUYcIusJ5s0jcDCOvYE/WY9lDcCUHCqQ==" saltValue="ekXyawwlUar2c+MJBXx08w==" spinCount="100000" sheet="1" selectLockedCells="1"/>
  <mergeCells count="17">
    <mergeCell ref="B2:M4"/>
    <mergeCell ref="B12:C12"/>
    <mergeCell ref="D12:W12"/>
    <mergeCell ref="X12:AD12"/>
    <mergeCell ref="AE12:AG12"/>
    <mergeCell ref="B13:C13"/>
    <mergeCell ref="B6:AG7"/>
    <mergeCell ref="B11:C11"/>
    <mergeCell ref="D11:W11"/>
    <mergeCell ref="X11:AD11"/>
    <mergeCell ref="AE11:AG11"/>
    <mergeCell ref="X15:AG15"/>
    <mergeCell ref="X13:AG13"/>
    <mergeCell ref="B14:W14"/>
    <mergeCell ref="X14:AG14"/>
    <mergeCell ref="B15:W15"/>
    <mergeCell ref="D13:W13"/>
  </mergeCells>
  <phoneticPr fontId="2"/>
  <pageMargins left="0.75" right="0.75" top="1" bottom="1" header="0.51200000000000001" footer="0.51200000000000001"/>
  <pageSetup paperSize="9" orientation="portrait" r:id="rId1"/>
  <headerFooter alignWithMargins="0"/>
  <colBreaks count="1" manualBreakCount="1">
    <brk id="34" max="22"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85" zoomScaleNormal="100" zoomScaleSheetLayoutView="85" workbookViewId="0">
      <selection activeCell="A9" sqref="A9"/>
    </sheetView>
  </sheetViews>
  <sheetFormatPr defaultRowHeight="13.5" x14ac:dyDescent="0.15"/>
  <cols>
    <col min="1" max="1" width="4.625" style="63" customWidth="1"/>
    <col min="2" max="2" width="24" customWidth="1"/>
    <col min="3" max="3" width="11.625" customWidth="1"/>
    <col min="4" max="4" width="10.625" customWidth="1"/>
    <col min="5" max="5" width="19" customWidth="1"/>
    <col min="6" max="6" width="19.375" customWidth="1"/>
    <col min="7" max="7" width="7.75" style="79" customWidth="1"/>
    <col min="8" max="8" width="25.5" style="79" customWidth="1"/>
    <col min="15" max="15" width="13.75" customWidth="1"/>
    <col min="16" max="16" width="8.875" customWidth="1"/>
  </cols>
  <sheetData>
    <row r="1" spans="1:19" s="130" customFormat="1" ht="22.9" customHeight="1" x14ac:dyDescent="0.15">
      <c r="A1" s="47"/>
      <c r="B1" s="188" t="s">
        <v>395</v>
      </c>
      <c r="G1" s="47"/>
      <c r="H1" s="47"/>
    </row>
    <row r="2" spans="1:19" s="130" customFormat="1" ht="21" customHeight="1" x14ac:dyDescent="0.15">
      <c r="A2" s="47"/>
      <c r="B2" s="188" t="s">
        <v>324</v>
      </c>
      <c r="G2" s="47"/>
      <c r="H2" s="47"/>
    </row>
    <row r="3" spans="1:19" s="130" customFormat="1" ht="21" customHeight="1" thickBot="1" x14ac:dyDescent="0.2">
      <c r="A3" s="47"/>
      <c r="B3" s="75"/>
      <c r="G3" s="47"/>
      <c r="H3" s="47"/>
    </row>
    <row r="4" spans="1:19" s="130" customFormat="1" ht="40.15" customHeight="1" thickBot="1" x14ac:dyDescent="0.2">
      <c r="A4" s="47"/>
      <c r="B4" s="756" t="s">
        <v>17</v>
      </c>
      <c r="C4" s="758" t="s">
        <v>396</v>
      </c>
      <c r="D4" s="759"/>
      <c r="E4" s="759"/>
      <c r="F4" s="760" t="s">
        <v>235</v>
      </c>
      <c r="G4" s="761"/>
      <c r="H4" s="47"/>
    </row>
    <row r="5" spans="1:19" s="130" customFormat="1" ht="34.15" customHeight="1" thickTop="1" thickBot="1" x14ac:dyDescent="0.2">
      <c r="A5" s="47"/>
      <c r="B5" s="757"/>
      <c r="C5" s="762">
        <f>COUNTIF(B9:B39,"*")</f>
        <v>0</v>
      </c>
      <c r="D5" s="763"/>
      <c r="E5" s="763"/>
      <c r="F5" s="763">
        <f>COUNTIF(G9:G38,"〇")</f>
        <v>0</v>
      </c>
      <c r="G5" s="764"/>
      <c r="H5" s="47"/>
    </row>
    <row r="6" spans="1:19" s="130" customFormat="1" ht="21" customHeight="1" x14ac:dyDescent="0.15">
      <c r="A6" s="47"/>
      <c r="B6" s="75"/>
      <c r="G6" s="47"/>
      <c r="H6" s="47"/>
    </row>
    <row r="7" spans="1:19" ht="23.45" customHeight="1" thickBot="1" x14ac:dyDescent="0.2">
      <c r="A7" s="155" t="s">
        <v>397</v>
      </c>
      <c r="B7" s="39"/>
    </row>
    <row r="8" spans="1:19" s="130" customFormat="1" ht="31.9" customHeight="1" thickBot="1" x14ac:dyDescent="0.2">
      <c r="A8" s="126" t="s">
        <v>100</v>
      </c>
      <c r="B8" s="127" t="s">
        <v>57</v>
      </c>
      <c r="C8" s="127" t="s">
        <v>162</v>
      </c>
      <c r="D8" s="127" t="s">
        <v>163</v>
      </c>
      <c r="E8" s="128" t="s">
        <v>166</v>
      </c>
      <c r="F8" s="129" t="s">
        <v>167</v>
      </c>
      <c r="G8" s="129" t="s">
        <v>234</v>
      </c>
      <c r="H8" s="318" t="s">
        <v>375</v>
      </c>
      <c r="M8" s="315"/>
      <c r="N8" s="315"/>
      <c r="O8" s="315"/>
      <c r="P8" s="315"/>
      <c r="Q8" s="315"/>
      <c r="R8" s="315"/>
      <c r="S8" s="315"/>
    </row>
    <row r="9" spans="1:19" ht="30" customHeight="1" thickTop="1" x14ac:dyDescent="0.15">
      <c r="A9" s="64">
        <v>1</v>
      </c>
      <c r="B9" s="61"/>
      <c r="C9" s="95"/>
      <c r="D9" s="61"/>
      <c r="E9" s="152"/>
      <c r="F9" s="153"/>
      <c r="G9" s="154"/>
      <c r="H9" s="97"/>
      <c r="M9" s="315"/>
      <c r="N9" s="315" t="s">
        <v>208</v>
      </c>
      <c r="O9" s="315"/>
      <c r="P9" s="315" t="s">
        <v>164</v>
      </c>
      <c r="Q9" s="315">
        <v>5</v>
      </c>
      <c r="R9" s="315"/>
      <c r="S9" s="315"/>
    </row>
    <row r="10" spans="1:19" ht="30" customHeight="1" x14ac:dyDescent="0.15">
      <c r="A10" s="65">
        <v>2</v>
      </c>
      <c r="B10" s="61"/>
      <c r="C10" s="96"/>
      <c r="D10" s="62"/>
      <c r="E10" s="152"/>
      <c r="F10" s="153"/>
      <c r="G10" s="154"/>
      <c r="H10" s="98"/>
      <c r="M10" s="315"/>
      <c r="N10" s="315" t="s">
        <v>365</v>
      </c>
      <c r="O10" s="315"/>
      <c r="P10" s="315" t="s">
        <v>165</v>
      </c>
      <c r="Q10" s="315">
        <v>4</v>
      </c>
      <c r="R10" s="315"/>
      <c r="S10" s="315"/>
    </row>
    <row r="11" spans="1:19" ht="30" customHeight="1" x14ac:dyDescent="0.15">
      <c r="A11" s="65">
        <v>3</v>
      </c>
      <c r="B11" s="61"/>
      <c r="C11" s="96"/>
      <c r="D11" s="62"/>
      <c r="E11" s="152"/>
      <c r="F11" s="153"/>
      <c r="G11" s="154"/>
      <c r="H11" s="98"/>
      <c r="M11" s="315"/>
      <c r="N11" s="315"/>
      <c r="O11" s="315"/>
      <c r="P11" s="315"/>
      <c r="Q11" s="315">
        <v>3</v>
      </c>
      <c r="R11" s="315"/>
      <c r="S11" s="315"/>
    </row>
    <row r="12" spans="1:19" ht="30" customHeight="1" x14ac:dyDescent="0.15">
      <c r="A12" s="65">
        <v>4</v>
      </c>
      <c r="B12" s="61"/>
      <c r="C12" s="96"/>
      <c r="D12" s="62"/>
      <c r="E12" s="152"/>
      <c r="F12" s="153"/>
      <c r="G12" s="154"/>
      <c r="H12" s="98"/>
      <c r="M12" s="315"/>
      <c r="N12" s="315"/>
      <c r="O12" s="315"/>
      <c r="P12" s="315"/>
      <c r="Q12" s="315">
        <v>2</v>
      </c>
      <c r="R12" s="315"/>
      <c r="S12" s="315"/>
    </row>
    <row r="13" spans="1:19" ht="30" customHeight="1" x14ac:dyDescent="0.15">
      <c r="A13" s="65">
        <v>5</v>
      </c>
      <c r="B13" s="61"/>
      <c r="C13" s="96"/>
      <c r="D13" s="62"/>
      <c r="E13" s="152"/>
      <c r="F13" s="153"/>
      <c r="G13" s="154"/>
      <c r="H13" s="98"/>
      <c r="Q13" s="315">
        <v>1</v>
      </c>
    </row>
    <row r="14" spans="1:19" ht="30" customHeight="1" x14ac:dyDescent="0.15">
      <c r="A14" s="65">
        <v>6</v>
      </c>
      <c r="B14" s="61"/>
      <c r="C14" s="96"/>
      <c r="D14" s="62"/>
      <c r="E14" s="152"/>
      <c r="F14" s="153"/>
      <c r="G14" s="154"/>
      <c r="H14" s="98"/>
    </row>
    <row r="15" spans="1:19" ht="30" customHeight="1" x14ac:dyDescent="0.15">
      <c r="A15" s="65">
        <v>7</v>
      </c>
      <c r="B15" s="61"/>
      <c r="C15" s="96"/>
      <c r="D15" s="62"/>
      <c r="E15" s="152"/>
      <c r="F15" s="153"/>
      <c r="G15" s="154"/>
      <c r="H15" s="98"/>
    </row>
    <row r="16" spans="1:19" ht="30" customHeight="1" x14ac:dyDescent="0.15">
      <c r="A16" s="65">
        <v>8</v>
      </c>
      <c r="B16" s="61"/>
      <c r="C16" s="96"/>
      <c r="D16" s="62"/>
      <c r="E16" s="152"/>
      <c r="F16" s="153"/>
      <c r="G16" s="154"/>
      <c r="H16" s="98"/>
    </row>
    <row r="17" spans="1:8" ht="30" customHeight="1" x14ac:dyDescent="0.15">
      <c r="A17" s="65">
        <v>9</v>
      </c>
      <c r="B17" s="61"/>
      <c r="C17" s="96"/>
      <c r="D17" s="62"/>
      <c r="E17" s="152"/>
      <c r="F17" s="153"/>
      <c r="G17" s="154"/>
      <c r="H17" s="98"/>
    </row>
    <row r="18" spans="1:8" ht="30" customHeight="1" x14ac:dyDescent="0.15">
      <c r="A18" s="65">
        <v>10</v>
      </c>
      <c r="B18" s="61"/>
      <c r="C18" s="96"/>
      <c r="D18" s="62"/>
      <c r="E18" s="152"/>
      <c r="F18" s="153"/>
      <c r="G18" s="154"/>
      <c r="H18" s="98"/>
    </row>
    <row r="19" spans="1:8" ht="30" customHeight="1" x14ac:dyDescent="0.15">
      <c r="A19" s="65">
        <v>11</v>
      </c>
      <c r="B19" s="61"/>
      <c r="C19" s="96"/>
      <c r="D19" s="62"/>
      <c r="E19" s="152"/>
      <c r="F19" s="153"/>
      <c r="G19" s="154"/>
      <c r="H19" s="98"/>
    </row>
    <row r="20" spans="1:8" ht="30" customHeight="1" x14ac:dyDescent="0.15">
      <c r="A20" s="65">
        <v>12</v>
      </c>
      <c r="B20" s="61"/>
      <c r="C20" s="96"/>
      <c r="D20" s="62"/>
      <c r="E20" s="152"/>
      <c r="F20" s="153"/>
      <c r="G20" s="154"/>
      <c r="H20" s="98"/>
    </row>
    <row r="21" spans="1:8" ht="30" customHeight="1" x14ac:dyDescent="0.15">
      <c r="A21" s="65">
        <v>13</v>
      </c>
      <c r="B21" s="61"/>
      <c r="C21" s="96"/>
      <c r="D21" s="62"/>
      <c r="E21" s="152"/>
      <c r="F21" s="153"/>
      <c r="G21" s="154"/>
      <c r="H21" s="98"/>
    </row>
    <row r="22" spans="1:8" ht="30" customHeight="1" x14ac:dyDescent="0.15">
      <c r="A22" s="65">
        <v>14</v>
      </c>
      <c r="B22" s="61"/>
      <c r="C22" s="96"/>
      <c r="D22" s="62"/>
      <c r="E22" s="152"/>
      <c r="F22" s="153"/>
      <c r="G22" s="154"/>
      <c r="H22" s="98"/>
    </row>
    <row r="23" spans="1:8" ht="30" customHeight="1" x14ac:dyDescent="0.15">
      <c r="A23" s="65">
        <v>15</v>
      </c>
      <c r="B23" s="61"/>
      <c r="C23" s="96"/>
      <c r="D23" s="62"/>
      <c r="E23" s="152"/>
      <c r="F23" s="153"/>
      <c r="G23" s="154"/>
      <c r="H23" s="98"/>
    </row>
    <row r="24" spans="1:8" ht="30" customHeight="1" x14ac:dyDescent="0.15">
      <c r="A24" s="65">
        <v>16</v>
      </c>
      <c r="B24" s="61"/>
      <c r="C24" s="96"/>
      <c r="D24" s="62"/>
      <c r="E24" s="152"/>
      <c r="F24" s="153"/>
      <c r="G24" s="154"/>
      <c r="H24" s="98"/>
    </row>
    <row r="25" spans="1:8" ht="30" customHeight="1" x14ac:dyDescent="0.15">
      <c r="A25" s="65">
        <v>17</v>
      </c>
      <c r="B25" s="61"/>
      <c r="C25" s="96"/>
      <c r="D25" s="62"/>
      <c r="E25" s="152"/>
      <c r="F25" s="153"/>
      <c r="G25" s="154"/>
      <c r="H25" s="98"/>
    </row>
    <row r="26" spans="1:8" ht="30" customHeight="1" x14ac:dyDescent="0.15">
      <c r="A26" s="65">
        <v>18</v>
      </c>
      <c r="B26" s="61"/>
      <c r="C26" s="96"/>
      <c r="D26" s="62"/>
      <c r="E26" s="152"/>
      <c r="F26" s="153"/>
      <c r="G26" s="154"/>
      <c r="H26" s="98"/>
    </row>
    <row r="27" spans="1:8" ht="30" customHeight="1" x14ac:dyDescent="0.15">
      <c r="A27" s="65">
        <v>19</v>
      </c>
      <c r="B27" s="61"/>
      <c r="C27" s="96"/>
      <c r="D27" s="62"/>
      <c r="E27" s="152"/>
      <c r="F27" s="153"/>
      <c r="G27" s="154"/>
      <c r="H27" s="98"/>
    </row>
    <row r="28" spans="1:8" ht="30" customHeight="1" x14ac:dyDescent="0.15">
      <c r="A28" s="65">
        <v>20</v>
      </c>
      <c r="B28" s="61"/>
      <c r="C28" s="96"/>
      <c r="D28" s="62"/>
      <c r="E28" s="152"/>
      <c r="F28" s="153"/>
      <c r="G28" s="154"/>
      <c r="H28" s="98"/>
    </row>
    <row r="29" spans="1:8" ht="30" customHeight="1" x14ac:dyDescent="0.15">
      <c r="A29" s="65">
        <v>21</v>
      </c>
      <c r="B29" s="61"/>
      <c r="C29" s="96"/>
      <c r="D29" s="62"/>
      <c r="E29" s="152"/>
      <c r="F29" s="153"/>
      <c r="G29" s="154"/>
      <c r="H29" s="98"/>
    </row>
    <row r="30" spans="1:8" ht="30" customHeight="1" x14ac:dyDescent="0.15">
      <c r="A30" s="65">
        <v>22</v>
      </c>
      <c r="B30" s="61"/>
      <c r="C30" s="96"/>
      <c r="D30" s="62"/>
      <c r="E30" s="152"/>
      <c r="F30" s="153"/>
      <c r="G30" s="154"/>
      <c r="H30" s="98"/>
    </row>
    <row r="31" spans="1:8" ht="30" customHeight="1" x14ac:dyDescent="0.15">
      <c r="A31" s="65">
        <v>23</v>
      </c>
      <c r="B31" s="61"/>
      <c r="C31" s="96"/>
      <c r="D31" s="62"/>
      <c r="E31" s="152"/>
      <c r="F31" s="153"/>
      <c r="G31" s="154"/>
      <c r="H31" s="98"/>
    </row>
    <row r="32" spans="1:8" ht="30" customHeight="1" x14ac:dyDescent="0.15">
      <c r="A32" s="65">
        <v>24</v>
      </c>
      <c r="B32" s="61"/>
      <c r="C32" s="96"/>
      <c r="D32" s="62"/>
      <c r="E32" s="152"/>
      <c r="F32" s="153"/>
      <c r="G32" s="154"/>
      <c r="H32" s="98"/>
    </row>
    <row r="33" spans="1:8" ht="30" customHeight="1" x14ac:dyDescent="0.15">
      <c r="A33" s="65">
        <v>25</v>
      </c>
      <c r="B33" s="61"/>
      <c r="C33" s="96"/>
      <c r="D33" s="62"/>
      <c r="E33" s="152"/>
      <c r="F33" s="153"/>
      <c r="G33" s="154"/>
      <c r="H33" s="98"/>
    </row>
    <row r="34" spans="1:8" ht="30" customHeight="1" x14ac:dyDescent="0.15">
      <c r="A34" s="65">
        <v>26</v>
      </c>
      <c r="B34" s="61"/>
      <c r="C34" s="96"/>
      <c r="D34" s="62"/>
      <c r="E34" s="152"/>
      <c r="F34" s="153"/>
      <c r="G34" s="154"/>
      <c r="H34" s="98"/>
    </row>
    <row r="35" spans="1:8" ht="30" customHeight="1" x14ac:dyDescent="0.15">
      <c r="A35" s="65">
        <v>27</v>
      </c>
      <c r="B35" s="61"/>
      <c r="C35" s="96"/>
      <c r="D35" s="62"/>
      <c r="E35" s="152"/>
      <c r="F35" s="153"/>
      <c r="G35" s="154"/>
      <c r="H35" s="98"/>
    </row>
    <row r="36" spans="1:8" ht="30" customHeight="1" x14ac:dyDescent="0.15">
      <c r="A36" s="65">
        <v>28</v>
      </c>
      <c r="B36" s="61"/>
      <c r="C36" s="96"/>
      <c r="D36" s="62"/>
      <c r="E36" s="152"/>
      <c r="F36" s="153"/>
      <c r="G36" s="154"/>
      <c r="H36" s="98"/>
    </row>
    <row r="37" spans="1:8" ht="30" customHeight="1" x14ac:dyDescent="0.15">
      <c r="A37" s="65">
        <v>29</v>
      </c>
      <c r="B37" s="61"/>
      <c r="C37" s="96"/>
      <c r="D37" s="62"/>
      <c r="E37" s="152"/>
      <c r="F37" s="153"/>
      <c r="G37" s="154"/>
      <c r="H37" s="98"/>
    </row>
    <row r="38" spans="1:8" ht="30" customHeight="1" thickBot="1" x14ac:dyDescent="0.2">
      <c r="A38" s="76">
        <v>30</v>
      </c>
      <c r="B38" s="254"/>
      <c r="C38" s="99"/>
      <c r="D38" s="72"/>
      <c r="E38" s="152"/>
      <c r="F38" s="153"/>
      <c r="G38" s="154"/>
      <c r="H38" s="100"/>
    </row>
    <row r="39" spans="1:8" x14ac:dyDescent="0.15">
      <c r="A39" s="66"/>
      <c r="B39" s="39"/>
      <c r="C39" s="39"/>
      <c r="D39" s="39"/>
      <c r="E39" s="39"/>
      <c r="F39" s="39"/>
      <c r="G39" s="40"/>
      <c r="H39" s="40"/>
    </row>
    <row r="40" spans="1:8" x14ac:dyDescent="0.15">
      <c r="A40" s="66"/>
      <c r="B40" s="39"/>
      <c r="C40" s="39"/>
      <c r="D40" s="39"/>
      <c r="E40" s="39"/>
      <c r="F40" s="39"/>
      <c r="G40" s="40"/>
      <c r="H40" s="40"/>
    </row>
  </sheetData>
  <mergeCells count="5">
    <mergeCell ref="B4:B5"/>
    <mergeCell ref="C4:E4"/>
    <mergeCell ref="F4:G4"/>
    <mergeCell ref="C5:E5"/>
    <mergeCell ref="F5:G5"/>
  </mergeCells>
  <phoneticPr fontId="2"/>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4" bottom="0.35433070866141736"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35" width="2.5" style="1" customWidth="1"/>
    <col min="36" max="53" width="0" style="1" hidden="1" customWidth="1"/>
    <col min="54" max="16384" width="9" style="1"/>
  </cols>
  <sheetData>
    <row r="1" spans="2:52" ht="14.25" thickBot="1" x14ac:dyDescent="0.2">
      <c r="AG1" s="24"/>
      <c r="AH1" s="24"/>
    </row>
    <row r="2" spans="2:52" ht="13.5" customHeight="1" x14ac:dyDescent="0.15">
      <c r="B2" s="494" t="s">
        <v>565</v>
      </c>
      <c r="C2" s="495"/>
      <c r="D2" s="495"/>
      <c r="E2" s="495"/>
      <c r="F2" s="495"/>
      <c r="G2" s="495"/>
      <c r="H2" s="495"/>
      <c r="I2" s="495"/>
      <c r="J2" s="495"/>
      <c r="K2" s="495"/>
      <c r="L2" s="495"/>
      <c r="M2" s="496"/>
      <c r="P2" s="381" t="s">
        <v>501</v>
      </c>
      <c r="Q2" s="375"/>
      <c r="R2" s="375"/>
      <c r="S2" s="375"/>
      <c r="T2" s="375"/>
      <c r="U2" s="375"/>
      <c r="V2" s="375"/>
      <c r="W2" s="375"/>
      <c r="X2" s="375"/>
      <c r="Y2" s="375"/>
      <c r="Z2" s="375"/>
      <c r="AA2" s="375"/>
      <c r="AB2" s="375"/>
      <c r="AC2" s="375"/>
      <c r="AD2" s="375"/>
      <c r="AE2" s="375"/>
      <c r="AF2" s="375"/>
      <c r="AG2" s="376"/>
      <c r="AH2" s="24"/>
    </row>
    <row r="3" spans="2:52" ht="13.5" customHeight="1" thickBot="1" x14ac:dyDescent="0.2">
      <c r="B3" s="497"/>
      <c r="C3" s="498"/>
      <c r="D3" s="498"/>
      <c r="E3" s="498"/>
      <c r="F3" s="498"/>
      <c r="G3" s="498"/>
      <c r="H3" s="498"/>
      <c r="I3" s="498"/>
      <c r="J3" s="498"/>
      <c r="K3" s="498"/>
      <c r="L3" s="498"/>
      <c r="M3" s="499"/>
      <c r="P3" s="388" t="s">
        <v>398</v>
      </c>
      <c r="Q3" s="377"/>
      <c r="R3" s="377"/>
      <c r="S3" s="377"/>
      <c r="T3" s="377"/>
      <c r="U3" s="377"/>
      <c r="V3" s="377"/>
      <c r="W3" s="377"/>
      <c r="X3" s="377"/>
      <c r="Y3" s="377"/>
      <c r="Z3" s="377"/>
      <c r="AA3" s="377"/>
      <c r="AB3" s="377"/>
      <c r="AC3" s="377"/>
      <c r="AD3" s="377"/>
      <c r="AE3" s="377"/>
      <c r="AF3" s="377"/>
      <c r="AG3" s="378"/>
      <c r="AH3" s="24"/>
    </row>
    <row r="4" spans="2:52" ht="13.5" customHeight="1" thickBot="1" x14ac:dyDescent="0.2">
      <c r="B4" s="500"/>
      <c r="C4" s="501"/>
      <c r="D4" s="501"/>
      <c r="E4" s="501"/>
      <c r="F4" s="501"/>
      <c r="G4" s="501"/>
      <c r="H4" s="501"/>
      <c r="I4" s="501"/>
      <c r="J4" s="501"/>
      <c r="K4" s="501"/>
      <c r="L4" s="501"/>
      <c r="M4" s="502"/>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514" t="s">
        <v>325</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52" ht="13.5" customHeight="1" x14ac:dyDescent="0.15">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52" x14ac:dyDescent="0.15">
      <c r="B10" s="1" t="s">
        <v>511</v>
      </c>
      <c r="AZ10" s="1" t="s">
        <v>39</v>
      </c>
    </row>
    <row r="11" spans="2:52" ht="14.25" thickBot="1" x14ac:dyDescent="0.2">
      <c r="AE11" s="34"/>
      <c r="AF11" s="34"/>
      <c r="AG11" s="34"/>
      <c r="AZ11" s="1" t="s">
        <v>40</v>
      </c>
    </row>
    <row r="12" spans="2:52" ht="58.5" customHeight="1" thickTop="1" thickBot="1" x14ac:dyDescent="0.2">
      <c r="B12" s="768" t="s">
        <v>512</v>
      </c>
      <c r="C12" s="769"/>
      <c r="D12" s="769"/>
      <c r="E12" s="769"/>
      <c r="F12" s="769"/>
      <c r="G12" s="769"/>
      <c r="H12" s="769"/>
      <c r="I12" s="769"/>
      <c r="J12" s="769"/>
      <c r="K12" s="769"/>
      <c r="L12" s="769"/>
      <c r="M12" s="769"/>
      <c r="N12" s="769"/>
      <c r="O12" s="769"/>
      <c r="P12" s="769"/>
      <c r="Q12" s="769"/>
      <c r="R12" s="769"/>
      <c r="S12" s="769"/>
      <c r="T12" s="769"/>
      <c r="U12" s="769"/>
      <c r="V12" s="769"/>
      <c r="W12" s="770"/>
      <c r="X12" s="624"/>
      <c r="Y12" s="625"/>
      <c r="Z12" s="625"/>
      <c r="AA12" s="625"/>
      <c r="AB12" s="625"/>
      <c r="AC12" s="625"/>
      <c r="AD12" s="625"/>
      <c r="AE12" s="765" t="s">
        <v>43</v>
      </c>
      <c r="AF12" s="766"/>
      <c r="AG12" s="767"/>
      <c r="AH12" s="22"/>
    </row>
    <row r="13" spans="2:52" ht="40.5" customHeight="1" thickTop="1" x14ac:dyDescent="0.15">
      <c r="B13" s="604" t="s">
        <v>19</v>
      </c>
      <c r="C13" s="605"/>
      <c r="D13" s="605"/>
      <c r="E13" s="605"/>
      <c r="F13" s="605"/>
      <c r="G13" s="605"/>
      <c r="H13" s="605"/>
      <c r="I13" s="605"/>
      <c r="J13" s="605"/>
      <c r="K13" s="605"/>
      <c r="L13" s="605"/>
      <c r="M13" s="605"/>
      <c r="N13" s="605"/>
      <c r="O13" s="605"/>
      <c r="P13" s="605"/>
      <c r="Q13" s="605"/>
      <c r="R13" s="605"/>
      <c r="S13" s="605"/>
      <c r="T13" s="605"/>
      <c r="U13" s="605"/>
      <c r="V13" s="605"/>
      <c r="W13" s="605"/>
      <c r="X13" s="606" t="str">
        <f>IF(X12&gt;=2,"算定可","算定不可")</f>
        <v>算定不可</v>
      </c>
      <c r="Y13" s="606"/>
      <c r="Z13" s="606"/>
      <c r="AA13" s="606"/>
      <c r="AB13" s="606"/>
      <c r="AC13" s="606"/>
      <c r="AD13" s="606"/>
      <c r="AE13" s="622"/>
      <c r="AF13" s="622"/>
      <c r="AG13" s="623"/>
    </row>
    <row r="14" spans="2:52" ht="40.5" customHeight="1" thickBot="1" x14ac:dyDescent="0.2">
      <c r="B14" s="602" t="s">
        <v>20</v>
      </c>
      <c r="C14" s="603"/>
      <c r="D14" s="603"/>
      <c r="E14" s="603"/>
      <c r="F14" s="603"/>
      <c r="G14" s="603"/>
      <c r="H14" s="603"/>
      <c r="I14" s="603"/>
      <c r="J14" s="603"/>
      <c r="K14" s="603"/>
      <c r="L14" s="603"/>
      <c r="M14" s="603"/>
      <c r="N14" s="603"/>
      <c r="O14" s="603"/>
      <c r="P14" s="603"/>
      <c r="Q14" s="603"/>
      <c r="R14" s="603"/>
      <c r="S14" s="603"/>
      <c r="T14" s="603"/>
      <c r="U14" s="603"/>
      <c r="V14" s="603"/>
      <c r="W14" s="603"/>
      <c r="X14" s="611">
        <f>IF(X13="算定可",2,0)</f>
        <v>0</v>
      </c>
      <c r="Y14" s="574"/>
      <c r="Z14" s="574"/>
      <c r="AA14" s="574"/>
      <c r="AB14" s="574"/>
      <c r="AC14" s="574"/>
      <c r="AD14" s="574"/>
      <c r="AE14" s="574"/>
      <c r="AF14" s="574"/>
      <c r="AG14" s="575"/>
    </row>
    <row r="16" spans="2:52" x14ac:dyDescent="0.15">
      <c r="B16" s="1" t="s">
        <v>32</v>
      </c>
    </row>
    <row r="17" spans="2:34" x14ac:dyDescent="0.15">
      <c r="C17" s="1" t="s">
        <v>0</v>
      </c>
      <c r="E17" s="1" t="s">
        <v>576</v>
      </c>
    </row>
    <row r="18" spans="2:34" ht="14.25" thickBot="1" x14ac:dyDescent="0.2"/>
    <row r="19" spans="2:34" ht="30" customHeight="1" x14ac:dyDescent="0.15">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30"/>
      <c r="C20" s="231" t="s">
        <v>208</v>
      </c>
      <c r="D20" s="231"/>
      <c r="E20" s="231" t="s">
        <v>284</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row r="31" spans="2:34" x14ac:dyDescent="0.15">
      <c r="Y31" s="11" t="s">
        <v>44</v>
      </c>
      <c r="Z31" s="11" t="s">
        <v>45</v>
      </c>
    </row>
    <row r="32" spans="2:34" x14ac:dyDescent="0.15">
      <c r="Y32" s="11" t="s">
        <v>39</v>
      </c>
      <c r="Z32" s="11" t="s">
        <v>40</v>
      </c>
    </row>
  </sheetData>
  <sheetProtection algorithmName="SHA-512" hashValue="XQFJZD6iJqk8Ly9g1KulWfBhlJCkLioIDWNIU9A9v7x+dxqUcA1vmIqyMj2ORe0pa7Hb/axjsCCRWI6Xfwuy3w==" saltValue="YpoUbe6sRBr7SlgmAdu26g==" spinCount="100000" sheet="1" objects="1" scenarios="1" selectLockedCells="1"/>
  <mergeCells count="9">
    <mergeCell ref="B2:M4"/>
    <mergeCell ref="B14:W14"/>
    <mergeCell ref="B7:AG8"/>
    <mergeCell ref="X14:AG14"/>
    <mergeCell ref="X12:AD12"/>
    <mergeCell ref="AE12:AG12"/>
    <mergeCell ref="B13:W13"/>
    <mergeCell ref="X13:AG13"/>
    <mergeCell ref="B12:W12"/>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C19" sqref="C19"/>
    </sheetView>
  </sheetViews>
  <sheetFormatPr defaultRowHeight="13.5" x14ac:dyDescent="0.15"/>
  <cols>
    <col min="1" max="1" width="6.5" customWidth="1"/>
    <col min="2" max="2" width="29.5" customWidth="1"/>
    <col min="3" max="3" width="79.375" customWidth="1"/>
    <col min="4" max="4" width="22.75" customWidth="1"/>
  </cols>
  <sheetData>
    <row r="2" spans="1:4" s="115" customFormat="1" ht="31.15" customHeight="1" x14ac:dyDescent="0.15">
      <c r="A2" s="121"/>
      <c r="B2" s="197" t="s">
        <v>399</v>
      </c>
    </row>
    <row r="3" spans="1:4" s="115" customFormat="1" ht="32.450000000000003" customHeight="1" x14ac:dyDescent="0.15">
      <c r="A3" s="121"/>
      <c r="B3" s="197" t="s">
        <v>326</v>
      </c>
      <c r="C3" s="122"/>
      <c r="D3" s="122"/>
    </row>
    <row r="4" spans="1:4" s="115" customFormat="1" ht="9" customHeight="1" x14ac:dyDescent="0.15">
      <c r="A4" s="121"/>
    </row>
    <row r="5" spans="1:4" s="115" customFormat="1" ht="25.15" customHeight="1" thickBot="1" x14ac:dyDescent="0.2">
      <c r="A5" s="116" t="s">
        <v>327</v>
      </c>
      <c r="B5" s="116"/>
      <c r="C5" s="116"/>
      <c r="D5" s="116"/>
    </row>
    <row r="6" spans="1:4" s="131" customFormat="1" ht="40.15" customHeight="1" x14ac:dyDescent="0.15">
      <c r="A6" s="771" t="s">
        <v>100</v>
      </c>
      <c r="B6" s="773" t="s">
        <v>175</v>
      </c>
      <c r="C6" s="773" t="s">
        <v>231</v>
      </c>
      <c r="D6" s="775" t="s">
        <v>233</v>
      </c>
    </row>
    <row r="7" spans="1:4" s="131" customFormat="1" ht="40.15" customHeight="1" thickBot="1" x14ac:dyDescent="0.2">
      <c r="A7" s="772"/>
      <c r="B7" s="774"/>
      <c r="C7" s="774"/>
      <c r="D7" s="776"/>
    </row>
    <row r="8" spans="1:4" ht="149.44999999999999" customHeight="1" x14ac:dyDescent="0.15">
      <c r="A8" s="157">
        <v>1</v>
      </c>
      <c r="B8" s="255"/>
      <c r="C8" s="255"/>
      <c r="D8" s="256"/>
    </row>
    <row r="9" spans="1:4" ht="138.6" customHeight="1" thickBot="1" x14ac:dyDescent="0.2">
      <c r="A9" s="160">
        <v>2</v>
      </c>
      <c r="B9" s="257"/>
      <c r="C9" s="257"/>
      <c r="D9" s="258"/>
    </row>
    <row r="10" spans="1:4" s="148" customFormat="1" ht="27" customHeight="1" x14ac:dyDescent="0.15">
      <c r="B10" s="148" t="s">
        <v>232</v>
      </c>
    </row>
    <row r="11" spans="1:4" s="148" customFormat="1" ht="27" customHeight="1" x14ac:dyDescent="0.15"/>
    <row r="12" spans="1:4" s="148" customFormat="1" ht="27" customHeight="1" x14ac:dyDescent="0.15"/>
    <row r="13" spans="1:4" ht="27" customHeight="1" x14ac:dyDescent="0.15"/>
    <row r="14" spans="1:4" ht="27" customHeight="1" x14ac:dyDescent="0.15"/>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view="pageBreakPreview" zoomScaleNormal="100" zoomScaleSheetLayoutView="100" workbookViewId="0">
      <selection activeCell="M14" sqref="M14"/>
    </sheetView>
  </sheetViews>
  <sheetFormatPr defaultRowHeight="13.5" x14ac:dyDescent="0.15"/>
  <cols>
    <col min="1" max="33" width="2.5" customWidth="1"/>
    <col min="34" max="34" width="7.125" customWidth="1"/>
    <col min="35" max="35" width="4" customWidth="1"/>
  </cols>
  <sheetData>
    <row r="1" spans="1:35" ht="14.25" thickBot="1" x14ac:dyDescent="0.2">
      <c r="A1" s="1"/>
      <c r="B1" s="1"/>
      <c r="C1" s="1"/>
      <c r="D1" s="1"/>
      <c r="E1" s="1"/>
      <c r="F1" s="1"/>
      <c r="G1" s="1"/>
      <c r="H1" s="1"/>
      <c r="I1" s="1"/>
      <c r="J1" s="1"/>
      <c r="K1" s="1"/>
      <c r="L1" s="1"/>
      <c r="M1" s="23"/>
      <c r="N1" s="23"/>
      <c r="O1" s="23"/>
      <c r="P1" s="23"/>
      <c r="Q1" s="23"/>
      <c r="R1" s="23"/>
      <c r="S1" s="23"/>
      <c r="T1" s="23"/>
      <c r="U1" s="23"/>
      <c r="V1" s="23"/>
      <c r="W1" s="23"/>
      <c r="X1" s="23"/>
      <c r="Y1" s="23"/>
      <c r="Z1" s="23"/>
      <c r="AA1" s="23"/>
      <c r="AB1" s="23"/>
      <c r="AC1" s="23"/>
      <c r="AD1" s="23"/>
      <c r="AE1" s="23"/>
      <c r="AF1" s="23"/>
      <c r="AG1" s="23"/>
    </row>
    <row r="2" spans="1:35" ht="19.899999999999999" customHeight="1" x14ac:dyDescent="0.15">
      <c r="A2" s="1"/>
      <c r="B2" s="494" t="s">
        <v>543</v>
      </c>
      <c r="C2" s="495"/>
      <c r="D2" s="495"/>
      <c r="E2" s="495"/>
      <c r="F2" s="495"/>
      <c r="G2" s="495"/>
      <c r="H2" s="495"/>
      <c r="I2" s="495"/>
      <c r="J2" s="495"/>
      <c r="K2" s="495"/>
      <c r="L2" s="495"/>
      <c r="M2" s="495"/>
      <c r="N2" s="496"/>
      <c r="P2" s="25"/>
      <c r="Q2" s="25"/>
      <c r="R2" s="369" t="s">
        <v>541</v>
      </c>
      <c r="S2" s="370"/>
      <c r="T2" s="370"/>
      <c r="U2" s="370"/>
      <c r="V2" s="370"/>
      <c r="W2" s="370"/>
      <c r="X2" s="370"/>
      <c r="Y2" s="370"/>
      <c r="Z2" s="370"/>
      <c r="AA2" s="370"/>
      <c r="AB2" s="370"/>
      <c r="AC2" s="370"/>
      <c r="AD2" s="370"/>
      <c r="AE2" s="370"/>
      <c r="AF2" s="370"/>
      <c r="AG2" s="370"/>
      <c r="AH2" s="408"/>
      <c r="AI2" s="371"/>
    </row>
    <row r="3" spans="1:35" ht="19.899999999999999" customHeight="1" thickBot="1" x14ac:dyDescent="0.2">
      <c r="A3" s="1"/>
      <c r="B3" s="497"/>
      <c r="C3" s="498"/>
      <c r="D3" s="498"/>
      <c r="E3" s="498"/>
      <c r="F3" s="498"/>
      <c r="G3" s="498"/>
      <c r="H3" s="498"/>
      <c r="I3" s="498"/>
      <c r="J3" s="498"/>
      <c r="K3" s="498"/>
      <c r="L3" s="498"/>
      <c r="M3" s="498"/>
      <c r="N3" s="499"/>
      <c r="P3" s="25"/>
      <c r="Q3" s="25"/>
      <c r="R3" s="372" t="s">
        <v>377</v>
      </c>
      <c r="S3" s="373"/>
      <c r="T3" s="373"/>
      <c r="U3" s="373"/>
      <c r="V3" s="373"/>
      <c r="W3" s="373"/>
      <c r="X3" s="373"/>
      <c r="Y3" s="373"/>
      <c r="Z3" s="373"/>
      <c r="AA3" s="373"/>
      <c r="AB3" s="373"/>
      <c r="AC3" s="373"/>
      <c r="AD3" s="373"/>
      <c r="AE3" s="373"/>
      <c r="AF3" s="373"/>
      <c r="AG3" s="373"/>
      <c r="AH3" s="409"/>
      <c r="AI3" s="374"/>
    </row>
    <row r="4" spans="1:35" ht="13.9" customHeight="1" thickBot="1" x14ac:dyDescent="0.2">
      <c r="A4" s="1"/>
      <c r="B4" s="500"/>
      <c r="C4" s="501"/>
      <c r="D4" s="501"/>
      <c r="E4" s="501"/>
      <c r="F4" s="501"/>
      <c r="G4" s="501"/>
      <c r="H4" s="501"/>
      <c r="I4" s="501"/>
      <c r="J4" s="501"/>
      <c r="K4" s="501"/>
      <c r="L4" s="501"/>
      <c r="M4" s="501"/>
      <c r="N4" s="502"/>
      <c r="O4" s="23"/>
      <c r="P4" s="23"/>
      <c r="Q4" s="23"/>
      <c r="R4" s="23"/>
      <c r="S4" s="23"/>
      <c r="T4" s="23"/>
      <c r="U4" s="23"/>
      <c r="V4" s="23"/>
      <c r="W4" s="23"/>
      <c r="X4" s="23"/>
      <c r="Y4" s="23"/>
      <c r="Z4" s="23"/>
      <c r="AA4" s="23"/>
      <c r="AB4" s="23"/>
      <c r="AC4" s="23"/>
      <c r="AD4" s="23"/>
      <c r="AE4" s="23"/>
      <c r="AF4" s="23"/>
      <c r="AG4" s="23"/>
    </row>
    <row r="5" spans="1:35" x14ac:dyDescent="0.15">
      <c r="A5" s="1"/>
      <c r="B5" s="1"/>
      <c r="C5" s="1"/>
      <c r="D5" s="1"/>
      <c r="E5" s="1"/>
      <c r="F5" s="1"/>
      <c r="G5" s="1"/>
      <c r="H5" s="1"/>
      <c r="I5" s="1"/>
      <c r="J5" s="1"/>
      <c r="K5" s="1"/>
      <c r="L5" s="1"/>
      <c r="M5" s="23"/>
      <c r="N5" s="23"/>
      <c r="O5" s="23"/>
      <c r="P5" s="23"/>
      <c r="Q5" s="23"/>
      <c r="R5" s="23"/>
      <c r="S5" s="23"/>
      <c r="T5" s="23"/>
      <c r="U5" s="23"/>
      <c r="V5" s="23"/>
      <c r="W5" s="23"/>
      <c r="X5" s="23"/>
      <c r="Y5" s="23"/>
      <c r="Z5" s="23"/>
      <c r="AA5" s="23"/>
      <c r="AB5" s="23"/>
      <c r="AC5" s="23"/>
      <c r="AD5" s="23"/>
      <c r="AE5" s="23"/>
      <c r="AF5" s="23"/>
      <c r="AG5" s="23"/>
    </row>
    <row r="6" spans="1:35" x14ac:dyDescent="0.15">
      <c r="A6" s="1"/>
      <c r="B6" s="514" t="s">
        <v>71</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1:35" x14ac:dyDescent="0.15">
      <c r="A7" s="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8" spans="1:35"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215"/>
      <c r="AG8" s="1"/>
    </row>
    <row r="9" spans="1:35" ht="14.25" thickBot="1" x14ac:dyDescent="0.2">
      <c r="A9" s="1"/>
      <c r="B9" s="530" t="s">
        <v>480</v>
      </c>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1"/>
      <c r="AG9" s="1"/>
    </row>
    <row r="10" spans="1:35" ht="31.5" customHeight="1" x14ac:dyDescent="0.15">
      <c r="A10" s="1"/>
      <c r="B10" s="531"/>
      <c r="C10" s="532"/>
      <c r="D10" s="532"/>
      <c r="E10" s="532"/>
      <c r="F10" s="532"/>
      <c r="G10" s="532"/>
      <c r="H10" s="532"/>
      <c r="I10" s="532"/>
      <c r="J10" s="532"/>
      <c r="K10" s="533" t="s">
        <v>303</v>
      </c>
      <c r="L10" s="533"/>
      <c r="M10" s="533"/>
      <c r="N10" s="533"/>
      <c r="O10" s="533"/>
      <c r="P10" s="533"/>
      <c r="Q10" s="533"/>
      <c r="R10" s="533" t="s">
        <v>304</v>
      </c>
      <c r="S10" s="533"/>
      <c r="T10" s="533"/>
      <c r="U10" s="533"/>
      <c r="V10" s="533"/>
      <c r="W10" s="533"/>
      <c r="X10" s="533"/>
      <c r="Y10" s="534" t="s">
        <v>18</v>
      </c>
      <c r="Z10" s="534"/>
      <c r="AA10" s="534"/>
      <c r="AB10" s="534"/>
      <c r="AC10" s="534"/>
      <c r="AD10" s="534"/>
      <c r="AE10" s="535"/>
      <c r="AF10" s="1"/>
      <c r="AG10" s="1"/>
    </row>
    <row r="11" spans="1:35" ht="31.5" customHeight="1" x14ac:dyDescent="0.15">
      <c r="A11" s="1"/>
      <c r="B11" s="517" t="s">
        <v>22</v>
      </c>
      <c r="C11" s="518"/>
      <c r="D11" s="518"/>
      <c r="E11" s="518"/>
      <c r="F11" s="518"/>
      <c r="G11" s="518"/>
      <c r="H11" s="518"/>
      <c r="I11" s="518"/>
      <c r="J11" s="518"/>
      <c r="K11" s="519">
        <f>'3-1別1'!C5</f>
        <v>0</v>
      </c>
      <c r="L11" s="519"/>
      <c r="M11" s="519"/>
      <c r="N11" s="519"/>
      <c r="O11" s="519"/>
      <c r="P11" s="519"/>
      <c r="Q11" s="519"/>
      <c r="R11" s="519">
        <f>'3-1別1'!C6</f>
        <v>0</v>
      </c>
      <c r="S11" s="519"/>
      <c r="T11" s="519"/>
      <c r="U11" s="519"/>
      <c r="V11" s="519"/>
      <c r="W11" s="519"/>
      <c r="X11" s="519"/>
      <c r="Y11" s="520">
        <f>IF(ISERROR(R11/K11),0,ROUNDDOWN((R11/K11),3))</f>
        <v>0</v>
      </c>
      <c r="Z11" s="520"/>
      <c r="AA11" s="520"/>
      <c r="AB11" s="520"/>
      <c r="AC11" s="520"/>
      <c r="AD11" s="520"/>
      <c r="AE11" s="521"/>
      <c r="AF11" s="1"/>
      <c r="AG11" s="1"/>
    </row>
    <row r="12" spans="1:35" ht="31.5" customHeight="1" thickBot="1" x14ac:dyDescent="0.2">
      <c r="A12" s="1"/>
      <c r="B12" s="522" t="s">
        <v>19</v>
      </c>
      <c r="C12" s="523"/>
      <c r="D12" s="523"/>
      <c r="E12" s="523"/>
      <c r="F12" s="523"/>
      <c r="G12" s="523"/>
      <c r="H12" s="523"/>
      <c r="I12" s="523"/>
      <c r="J12" s="523"/>
      <c r="K12" s="524" t="str">
        <f>IF(Y11&gt;=0.7,"算定可","算定不可")</f>
        <v>算定不可</v>
      </c>
      <c r="L12" s="525"/>
      <c r="M12" s="525"/>
      <c r="N12" s="525"/>
      <c r="O12" s="525"/>
      <c r="P12" s="525"/>
      <c r="Q12" s="525"/>
      <c r="R12" s="525"/>
      <c r="S12" s="525"/>
      <c r="T12" s="525"/>
      <c r="U12" s="525"/>
      <c r="V12" s="525"/>
      <c r="W12" s="525"/>
      <c r="X12" s="525"/>
      <c r="Y12" s="525"/>
      <c r="Z12" s="525"/>
      <c r="AA12" s="525"/>
      <c r="AB12" s="525"/>
      <c r="AC12" s="525"/>
      <c r="AD12" s="525"/>
      <c r="AE12" s="526"/>
      <c r="AF12" s="1"/>
      <c r="AG12" s="1"/>
    </row>
    <row r="13" spans="1:35"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5" ht="18.75" x14ac:dyDescent="0.15">
      <c r="A14" s="1"/>
      <c r="B14" s="9"/>
      <c r="C14" s="9"/>
      <c r="D14" s="9"/>
      <c r="E14" s="9"/>
      <c r="F14" s="9"/>
      <c r="G14" s="9"/>
      <c r="H14" s="9"/>
      <c r="I14" s="9"/>
      <c r="J14" s="9"/>
      <c r="K14" s="10"/>
      <c r="L14" s="10"/>
      <c r="M14" s="363"/>
      <c r="N14" s="10"/>
      <c r="O14" s="10"/>
      <c r="P14" s="10"/>
      <c r="Q14" s="10"/>
      <c r="R14" s="10"/>
      <c r="S14" s="10"/>
      <c r="T14" s="10"/>
      <c r="U14" s="10"/>
      <c r="V14" s="10"/>
      <c r="W14" s="10"/>
      <c r="X14" s="10"/>
      <c r="Y14" s="10"/>
      <c r="Z14" s="10"/>
      <c r="AA14" s="10"/>
      <c r="AB14" s="10"/>
      <c r="AC14" s="10"/>
      <c r="AD14" s="10"/>
      <c r="AE14" s="10"/>
      <c r="AF14" s="1"/>
      <c r="AG14" s="1"/>
    </row>
    <row r="15" spans="1:35" ht="14.25" thickBot="1" x14ac:dyDescent="0.2">
      <c r="A15" s="8"/>
      <c r="B15" s="1" t="s">
        <v>70</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5" ht="31.5" customHeight="1" thickBot="1" x14ac:dyDescent="0.2">
      <c r="A16" s="1"/>
      <c r="B16" s="515" t="s">
        <v>13</v>
      </c>
      <c r="C16" s="516"/>
      <c r="D16" s="516"/>
      <c r="E16" s="516"/>
      <c r="F16" s="516"/>
      <c r="G16" s="516"/>
      <c r="H16" s="516"/>
      <c r="I16" s="516"/>
      <c r="J16" s="516"/>
      <c r="K16" s="527">
        <f>IF(K12="算定可",2,0)</f>
        <v>0</v>
      </c>
      <c r="L16" s="528"/>
      <c r="M16" s="528"/>
      <c r="N16" s="528"/>
      <c r="O16" s="528"/>
      <c r="P16" s="528"/>
      <c r="Q16" s="528"/>
      <c r="R16" s="528"/>
      <c r="S16" s="528"/>
      <c r="T16" s="528"/>
      <c r="U16" s="528"/>
      <c r="V16" s="528"/>
      <c r="W16" s="528"/>
      <c r="X16" s="528"/>
      <c r="Y16" s="528"/>
      <c r="Z16" s="528"/>
      <c r="AA16" s="528"/>
      <c r="AB16" s="528"/>
      <c r="AC16" s="528"/>
      <c r="AD16" s="528"/>
      <c r="AE16" s="529"/>
      <c r="AF16" s="1"/>
      <c r="AG16" s="1"/>
    </row>
    <row r="17" spans="1:34" ht="18.75" x14ac:dyDescent="0.1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15">
      <c r="A18" s="1"/>
      <c r="B18" s="1" t="s">
        <v>33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15">
      <c r="A19" s="1"/>
      <c r="B19" s="1"/>
      <c r="C19" s="1" t="s">
        <v>0</v>
      </c>
      <c r="D19" s="1"/>
      <c r="E19" s="14" t="s">
        <v>542</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15">
      <c r="A20" s="1"/>
      <c r="B20" s="1"/>
      <c r="C20" s="1" t="s">
        <v>0</v>
      </c>
      <c r="D20" s="1"/>
      <c r="E20" s="1" t="s">
        <v>65</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15">
      <c r="A21" s="1"/>
      <c r="B21" s="1"/>
      <c r="C21" s="1"/>
      <c r="D21" s="1" t="s">
        <v>66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15">
      <c r="A22" s="1"/>
      <c r="B22" s="1"/>
      <c r="C22" s="1" t="s">
        <v>0</v>
      </c>
      <c r="D22" s="1"/>
      <c r="E22" s="1" t="s">
        <v>481</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15">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4.25" thickBo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15">
      <c r="B25" s="206" t="s">
        <v>277</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8"/>
      <c r="AB25" s="208"/>
      <c r="AC25" s="208"/>
      <c r="AD25" s="208"/>
      <c r="AE25" s="208"/>
      <c r="AF25" s="208"/>
      <c r="AG25" s="208"/>
      <c r="AH25" s="209"/>
    </row>
    <row r="26" spans="1:34" ht="30" customHeight="1" thickBot="1" x14ac:dyDescent="0.2">
      <c r="B26" s="210"/>
      <c r="C26" s="211" t="s">
        <v>208</v>
      </c>
      <c r="D26" s="212"/>
      <c r="E26" s="211" t="s">
        <v>287</v>
      </c>
      <c r="F26" s="212"/>
      <c r="G26" s="212"/>
      <c r="H26" s="212"/>
      <c r="I26" s="212"/>
      <c r="J26" s="212"/>
      <c r="K26" s="212"/>
      <c r="L26" s="212"/>
      <c r="M26" s="212"/>
      <c r="N26" s="212"/>
      <c r="O26" s="212"/>
      <c r="P26" s="212"/>
      <c r="Q26" s="212"/>
      <c r="R26" s="212"/>
      <c r="S26" s="212"/>
      <c r="T26" s="212"/>
      <c r="U26" s="212"/>
      <c r="V26" s="212"/>
      <c r="W26" s="212"/>
      <c r="X26" s="212"/>
      <c r="Y26" s="212"/>
      <c r="Z26" s="212"/>
      <c r="AA26" s="213"/>
      <c r="AB26" s="213"/>
      <c r="AC26" s="213"/>
      <c r="AD26" s="213"/>
      <c r="AE26" s="213"/>
      <c r="AF26" s="213"/>
      <c r="AG26" s="213"/>
      <c r="AH26" s="214"/>
    </row>
  </sheetData>
  <sheetProtection algorithmName="SHA-512" hashValue="iMueKp2LqiJlLyxPgK5O3Xvot903VMa1P3iY0tsiPtEXReHCfLVdm6u7ivFv16xpsywevffDslFoOKjHlJUZwg==" saltValue="xmqGbjH85j3kNAhO29rcew==" spinCount="100000" sheet="1" selectLockedCells="1"/>
  <mergeCells count="15">
    <mergeCell ref="B2:N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scale="9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AA12" sqref="AA12:AD12"/>
    </sheetView>
  </sheetViews>
  <sheetFormatPr defaultColWidth="9" defaultRowHeight="13.5" x14ac:dyDescent="0.15"/>
  <cols>
    <col min="1" max="28" width="2.5" style="1" customWidth="1"/>
    <col min="29" max="29" width="3.75" style="1" customWidth="1"/>
    <col min="30" max="35" width="2.5" style="1" customWidth="1"/>
    <col min="36" max="16384" width="9" style="1"/>
  </cols>
  <sheetData>
    <row r="1" spans="2:52" ht="14.25" thickBot="1" x14ac:dyDescent="0.2">
      <c r="AG1" s="24"/>
      <c r="AH1" s="24"/>
    </row>
    <row r="2" spans="2:52" ht="13.5" customHeight="1" x14ac:dyDescent="0.15">
      <c r="B2" s="494" t="s">
        <v>566</v>
      </c>
      <c r="C2" s="495"/>
      <c r="D2" s="495"/>
      <c r="E2" s="495"/>
      <c r="F2" s="495"/>
      <c r="G2" s="495"/>
      <c r="H2" s="495"/>
      <c r="I2" s="495"/>
      <c r="J2" s="495"/>
      <c r="K2" s="495"/>
      <c r="L2" s="495"/>
      <c r="M2" s="495"/>
      <c r="N2" s="496"/>
      <c r="P2" s="416"/>
      <c r="Q2" s="381" t="s">
        <v>513</v>
      </c>
      <c r="R2" s="375"/>
      <c r="S2" s="375"/>
      <c r="T2" s="375"/>
      <c r="U2" s="375"/>
      <c r="V2" s="375"/>
      <c r="W2" s="375"/>
      <c r="X2" s="375"/>
      <c r="Y2" s="375"/>
      <c r="Z2" s="375"/>
      <c r="AA2" s="375"/>
      <c r="AB2" s="375"/>
      <c r="AC2" s="375"/>
      <c r="AD2" s="375"/>
      <c r="AE2" s="375"/>
      <c r="AF2" s="375"/>
      <c r="AG2" s="375"/>
      <c r="AH2" s="376"/>
    </row>
    <row r="3" spans="2:52" ht="13.5" customHeight="1" thickBot="1" x14ac:dyDescent="0.2">
      <c r="B3" s="497"/>
      <c r="C3" s="498"/>
      <c r="D3" s="498"/>
      <c r="E3" s="498"/>
      <c r="F3" s="498"/>
      <c r="G3" s="498"/>
      <c r="H3" s="498"/>
      <c r="I3" s="498"/>
      <c r="J3" s="498"/>
      <c r="K3" s="498"/>
      <c r="L3" s="498"/>
      <c r="M3" s="498"/>
      <c r="N3" s="499"/>
      <c r="P3" s="417"/>
      <c r="Q3" s="388" t="s">
        <v>400</v>
      </c>
      <c r="R3" s="377"/>
      <c r="S3" s="377"/>
      <c r="T3" s="377"/>
      <c r="U3" s="377"/>
      <c r="V3" s="377"/>
      <c r="W3" s="377"/>
      <c r="X3" s="377"/>
      <c r="Y3" s="377"/>
      <c r="Z3" s="377"/>
      <c r="AA3" s="377"/>
      <c r="AB3" s="377"/>
      <c r="AC3" s="377"/>
      <c r="AD3" s="377"/>
      <c r="AE3" s="377"/>
      <c r="AF3" s="377"/>
      <c r="AG3" s="377"/>
      <c r="AH3" s="378"/>
    </row>
    <row r="4" spans="2:52" ht="13.5" customHeight="1" thickBot="1" x14ac:dyDescent="0.2">
      <c r="B4" s="500"/>
      <c r="C4" s="501"/>
      <c r="D4" s="501"/>
      <c r="E4" s="501"/>
      <c r="F4" s="501"/>
      <c r="G4" s="501"/>
      <c r="H4" s="501"/>
      <c r="I4" s="501"/>
      <c r="J4" s="501"/>
      <c r="K4" s="501"/>
      <c r="L4" s="501"/>
      <c r="M4" s="501"/>
      <c r="N4" s="502"/>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514" t="s">
        <v>328</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52" ht="13.5" customHeight="1" x14ac:dyDescent="0.15">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52" x14ac:dyDescent="0.15">
      <c r="B10" s="1" t="s">
        <v>514</v>
      </c>
      <c r="AZ10" s="1" t="s">
        <v>39</v>
      </c>
    </row>
    <row r="11" spans="2:52" ht="14.25" thickBot="1" x14ac:dyDescent="0.2">
      <c r="AZ11" s="1" t="s">
        <v>40</v>
      </c>
    </row>
    <row r="12" spans="2:52" ht="86.45" customHeight="1" thickTop="1" thickBot="1" x14ac:dyDescent="0.2">
      <c r="B12" s="768" t="s">
        <v>442</v>
      </c>
      <c r="C12" s="769"/>
      <c r="D12" s="769"/>
      <c r="E12" s="769"/>
      <c r="F12" s="769"/>
      <c r="G12" s="769"/>
      <c r="H12" s="769"/>
      <c r="I12" s="769"/>
      <c r="J12" s="769"/>
      <c r="K12" s="769"/>
      <c r="L12" s="769"/>
      <c r="M12" s="769"/>
      <c r="N12" s="769"/>
      <c r="O12" s="769"/>
      <c r="P12" s="769"/>
      <c r="Q12" s="769"/>
      <c r="R12" s="769"/>
      <c r="S12" s="769"/>
      <c r="T12" s="769"/>
      <c r="U12" s="769"/>
      <c r="V12" s="769"/>
      <c r="W12" s="782"/>
      <c r="X12" s="777" t="s">
        <v>257</v>
      </c>
      <c r="Y12" s="726"/>
      <c r="Z12" s="778"/>
      <c r="AA12" s="624"/>
      <c r="AB12" s="625"/>
      <c r="AC12" s="625"/>
      <c r="AD12" s="626"/>
      <c r="AE12" s="779" t="s">
        <v>43</v>
      </c>
      <c r="AF12" s="780"/>
      <c r="AG12" s="781"/>
      <c r="AH12" s="365"/>
    </row>
    <row r="13" spans="2:52" ht="40.5" customHeight="1" thickTop="1" x14ac:dyDescent="0.15">
      <c r="B13" s="604" t="s">
        <v>19</v>
      </c>
      <c r="C13" s="605"/>
      <c r="D13" s="605"/>
      <c r="E13" s="605"/>
      <c r="F13" s="605"/>
      <c r="G13" s="605"/>
      <c r="H13" s="605"/>
      <c r="I13" s="605"/>
      <c r="J13" s="605"/>
      <c r="K13" s="605"/>
      <c r="L13" s="605"/>
      <c r="M13" s="605"/>
      <c r="N13" s="605"/>
      <c r="O13" s="605"/>
      <c r="P13" s="605"/>
      <c r="Q13" s="605"/>
      <c r="R13" s="605"/>
      <c r="S13" s="605"/>
      <c r="T13" s="605"/>
      <c r="U13" s="605"/>
      <c r="V13" s="605"/>
      <c r="W13" s="605"/>
      <c r="X13" s="606" t="str">
        <f>IF(AA12&gt;=1,"算定可","算定不可")</f>
        <v>算定不可</v>
      </c>
      <c r="Y13" s="606"/>
      <c r="Z13" s="606"/>
      <c r="AA13" s="622"/>
      <c r="AB13" s="622"/>
      <c r="AC13" s="622"/>
      <c r="AD13" s="622"/>
      <c r="AE13" s="606"/>
      <c r="AF13" s="606"/>
      <c r="AG13" s="607"/>
    </row>
    <row r="14" spans="2:52" ht="40.5" customHeight="1" thickBot="1" x14ac:dyDescent="0.2">
      <c r="B14" s="602" t="s">
        <v>20</v>
      </c>
      <c r="C14" s="603"/>
      <c r="D14" s="603"/>
      <c r="E14" s="603"/>
      <c r="F14" s="603"/>
      <c r="G14" s="603"/>
      <c r="H14" s="603"/>
      <c r="I14" s="603"/>
      <c r="J14" s="603"/>
      <c r="K14" s="603"/>
      <c r="L14" s="603"/>
      <c r="M14" s="603"/>
      <c r="N14" s="603"/>
      <c r="O14" s="603"/>
      <c r="P14" s="603"/>
      <c r="Q14" s="603"/>
      <c r="R14" s="603"/>
      <c r="S14" s="603"/>
      <c r="T14" s="603"/>
      <c r="U14" s="603"/>
      <c r="V14" s="603"/>
      <c r="W14" s="603"/>
      <c r="X14" s="611">
        <f>IF('2-2'!Q13&gt;=70,IF(AA12&gt;=7,2,IF(AA12&gt;=4,1,IF(AA12&gt;=1,1,0))),IF(AA12&gt;=7,10,IF(AA12&gt;=4,6,IF(AA12&gt;=1,3,0))))</f>
        <v>0</v>
      </c>
      <c r="Y14" s="574"/>
      <c r="Z14" s="574"/>
      <c r="AA14" s="574"/>
      <c r="AB14" s="574"/>
      <c r="AC14" s="574"/>
      <c r="AD14" s="574"/>
      <c r="AE14" s="574"/>
      <c r="AF14" s="574"/>
      <c r="AG14" s="575"/>
    </row>
    <row r="16" spans="2:52" x14ac:dyDescent="0.15">
      <c r="B16" s="1" t="s">
        <v>32</v>
      </c>
    </row>
    <row r="17" spans="2:34" x14ac:dyDescent="0.15">
      <c r="C17" s="1" t="s">
        <v>0</v>
      </c>
      <c r="E17" s="1" t="s">
        <v>576</v>
      </c>
    </row>
    <row r="18" spans="2:34" ht="14.25" thickBot="1" x14ac:dyDescent="0.2"/>
    <row r="19" spans="2:34" ht="30" customHeight="1" x14ac:dyDescent="0.15">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30"/>
      <c r="C20" s="231" t="s">
        <v>208</v>
      </c>
      <c r="D20" s="231"/>
      <c r="E20" s="231" t="s">
        <v>285</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row r="31" spans="2:34" x14ac:dyDescent="0.15">
      <c r="Y31" s="11" t="s">
        <v>44</v>
      </c>
      <c r="Z31" s="11" t="s">
        <v>45</v>
      </c>
    </row>
    <row r="32" spans="2:34" x14ac:dyDescent="0.15">
      <c r="Y32" s="11" t="s">
        <v>39</v>
      </c>
      <c r="Z32" s="11" t="s">
        <v>40</v>
      </c>
    </row>
  </sheetData>
  <sheetProtection algorithmName="SHA-512" hashValue="e+jkAgo7r7a3jB0SM5qSp1V1UDcSHIKWz2zhchfQMSas5Pd5jPOlVU/vVxaNHz4eztj2Uom0Y7pS75aUZRoVWA==" saltValue="jQxcC9p4vsIZpQZhv8mwSw==" spinCount="100000" sheet="1" objects="1" scenarios="1" selectLockedCells="1"/>
  <mergeCells count="10">
    <mergeCell ref="B2:N4"/>
    <mergeCell ref="B13:W13"/>
    <mergeCell ref="X13:AG13"/>
    <mergeCell ref="X14:AG14"/>
    <mergeCell ref="B14:W14"/>
    <mergeCell ref="B7:AG8"/>
    <mergeCell ref="AA12:AD12"/>
    <mergeCell ref="X12:Z12"/>
    <mergeCell ref="AE12:AG12"/>
    <mergeCell ref="B12:W12"/>
  </mergeCells>
  <phoneticPr fontId="2"/>
  <dataValidations count="1">
    <dataValidation type="list" allowBlank="1" showInputMessage="1" showErrorMessage="1" sqref="AH12">
      <formula1>$Y$31:$Z$31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6"/>
  <sheetViews>
    <sheetView view="pageBreakPreview" zoomScale="55" zoomScaleNormal="100" zoomScaleSheetLayoutView="55" workbookViewId="0">
      <selection activeCell="Z1" sqref="Z1:Z65536"/>
    </sheetView>
  </sheetViews>
  <sheetFormatPr defaultRowHeight="13.5" x14ac:dyDescent="0.15"/>
  <cols>
    <col min="1" max="1" width="4.5" customWidth="1"/>
    <col min="2" max="2" width="22.75" customWidth="1"/>
    <col min="3" max="3" width="29" customWidth="1"/>
    <col min="4" max="4" width="30.125" customWidth="1"/>
    <col min="5" max="5" width="22.25" customWidth="1"/>
    <col min="6" max="6" width="49.375" customWidth="1"/>
    <col min="7" max="7" width="12.75" customWidth="1"/>
  </cols>
  <sheetData>
    <row r="2" spans="1:26" s="113" customFormat="1" ht="31.15" customHeight="1" x14ac:dyDescent="0.15">
      <c r="A2" s="21"/>
      <c r="B2" s="196" t="s">
        <v>401</v>
      </c>
    </row>
    <row r="3" spans="1:26" s="113" customFormat="1" ht="31.15" customHeight="1" x14ac:dyDescent="0.15">
      <c r="A3" s="21"/>
      <c r="B3" s="196" t="s">
        <v>182</v>
      </c>
      <c r="C3" s="117"/>
      <c r="D3" s="117"/>
      <c r="E3" s="117"/>
      <c r="F3" s="117"/>
    </row>
    <row r="4" spans="1:26" s="113" customFormat="1" ht="55.9" customHeight="1" x14ac:dyDescent="0.15">
      <c r="A4" s="21"/>
      <c r="B4" s="117"/>
      <c r="C4" s="117"/>
      <c r="D4" s="117"/>
      <c r="E4" s="117"/>
      <c r="F4" s="117"/>
    </row>
    <row r="5" spans="1:26" s="113" customFormat="1" ht="31.15" customHeight="1" thickBot="1" x14ac:dyDescent="0.2">
      <c r="A5" s="132" t="s">
        <v>423</v>
      </c>
      <c r="B5" s="132"/>
      <c r="C5" s="132"/>
      <c r="D5" s="132"/>
      <c r="E5" s="132"/>
      <c r="F5" s="132"/>
      <c r="G5" s="132"/>
    </row>
    <row r="6" spans="1:26" s="119" customFormat="1" ht="31.15" customHeight="1" x14ac:dyDescent="0.15">
      <c r="A6" s="706" t="s">
        <v>100</v>
      </c>
      <c r="B6" s="699" t="s">
        <v>183</v>
      </c>
      <c r="C6" s="699" t="s">
        <v>230</v>
      </c>
      <c r="D6" s="699" t="s">
        <v>184</v>
      </c>
      <c r="E6" s="699" t="s">
        <v>274</v>
      </c>
      <c r="F6" s="699" t="s">
        <v>185</v>
      </c>
      <c r="G6" s="785" t="s">
        <v>181</v>
      </c>
      <c r="Z6" s="119" t="s">
        <v>186</v>
      </c>
    </row>
    <row r="7" spans="1:26" s="119" customFormat="1" ht="31.15" customHeight="1" thickBot="1" x14ac:dyDescent="0.2">
      <c r="A7" s="783"/>
      <c r="B7" s="784"/>
      <c r="C7" s="784"/>
      <c r="D7" s="784"/>
      <c r="E7" s="784"/>
      <c r="F7" s="784"/>
      <c r="G7" s="786"/>
      <c r="Z7" s="119" t="s">
        <v>187</v>
      </c>
    </row>
    <row r="8" spans="1:26" ht="105" customHeight="1" x14ac:dyDescent="0.15">
      <c r="A8" s="88">
        <v>1</v>
      </c>
      <c r="B8" s="149"/>
      <c r="C8" s="304"/>
      <c r="D8" s="304"/>
      <c r="E8" s="305"/>
      <c r="F8" s="306"/>
      <c r="G8" s="307"/>
    </row>
    <row r="9" spans="1:26" ht="105" customHeight="1" x14ac:dyDescent="0.15">
      <c r="A9" s="46">
        <v>2</v>
      </c>
      <c r="B9" s="151"/>
      <c r="C9" s="304"/>
      <c r="D9" s="304"/>
      <c r="E9" s="305"/>
      <c r="F9" s="308"/>
      <c r="G9" s="309"/>
    </row>
    <row r="10" spans="1:26" ht="105" customHeight="1" x14ac:dyDescent="0.15">
      <c r="A10" s="46">
        <v>3</v>
      </c>
      <c r="B10" s="151"/>
      <c r="C10" s="304"/>
      <c r="D10" s="304"/>
      <c r="E10" s="305"/>
      <c r="F10" s="308"/>
      <c r="G10" s="309"/>
    </row>
    <row r="11" spans="1:26" ht="105" customHeight="1" x14ac:dyDescent="0.15">
      <c r="A11" s="46">
        <v>4</v>
      </c>
      <c r="B11" s="151"/>
      <c r="C11" s="304"/>
      <c r="D11" s="304"/>
      <c r="E11" s="305"/>
      <c r="F11" s="308"/>
      <c r="G11" s="309"/>
    </row>
    <row r="12" spans="1:26" ht="105" customHeight="1" x14ac:dyDescent="0.15">
      <c r="A12" s="46">
        <v>5</v>
      </c>
      <c r="B12" s="151"/>
      <c r="C12" s="304"/>
      <c r="D12" s="304"/>
      <c r="E12" s="305"/>
      <c r="F12" s="310"/>
      <c r="G12" s="309"/>
    </row>
    <row r="13" spans="1:26" ht="105" customHeight="1" x14ac:dyDescent="0.15">
      <c r="A13" s="46">
        <v>6</v>
      </c>
      <c r="B13" s="151"/>
      <c r="C13" s="304"/>
      <c r="D13" s="304"/>
      <c r="E13" s="305"/>
      <c r="F13" s="310"/>
      <c r="G13" s="309"/>
    </row>
    <row r="14" spans="1:26" ht="105" customHeight="1" x14ac:dyDescent="0.15">
      <c r="A14" s="46">
        <v>7</v>
      </c>
      <c r="B14" s="151"/>
      <c r="C14" s="304"/>
      <c r="D14" s="304"/>
      <c r="E14" s="305"/>
      <c r="F14" s="310"/>
      <c r="G14" s="309"/>
    </row>
    <row r="15" spans="1:26" ht="100.15" customHeight="1" x14ac:dyDescent="0.15"/>
    <row r="16" spans="1:26" ht="100.15" customHeight="1" x14ac:dyDescent="0.15"/>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31496062992125984" right="0.31496062992125984" top="0.74803149606299213" bottom="0.35433070866141736"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showGridLines="0" view="pageBreakPreview" zoomScaleNormal="100" workbookViewId="0">
      <selection activeCell="X11" sqref="X11:AD11"/>
    </sheetView>
  </sheetViews>
  <sheetFormatPr defaultColWidth="9" defaultRowHeight="13.5" x14ac:dyDescent="0.15"/>
  <cols>
    <col min="1" max="34" width="2.5" style="1" customWidth="1"/>
    <col min="35" max="16384" width="9" style="1"/>
  </cols>
  <sheetData>
    <row r="1" spans="2:34" ht="14.25" thickBot="1" x14ac:dyDescent="0.2">
      <c r="O1" s="24"/>
      <c r="P1" s="24"/>
    </row>
    <row r="2" spans="2:34" ht="13.5" customHeight="1" x14ac:dyDescent="0.15">
      <c r="B2" s="494" t="s">
        <v>567</v>
      </c>
      <c r="C2" s="495"/>
      <c r="D2" s="495"/>
      <c r="E2" s="495"/>
      <c r="F2" s="495"/>
      <c r="G2" s="495"/>
      <c r="H2" s="495"/>
      <c r="I2" s="495"/>
      <c r="J2" s="495"/>
      <c r="K2" s="495"/>
      <c r="L2" s="495"/>
      <c r="M2" s="495"/>
      <c r="N2" s="496"/>
      <c r="O2" s="393"/>
      <c r="P2" s="24"/>
      <c r="Q2" s="381" t="s">
        <v>513</v>
      </c>
      <c r="R2" s="382"/>
      <c r="S2" s="382"/>
      <c r="T2" s="382"/>
      <c r="U2" s="382"/>
      <c r="V2" s="382"/>
      <c r="W2" s="382"/>
      <c r="X2" s="382"/>
      <c r="Y2" s="382"/>
      <c r="Z2" s="382"/>
      <c r="AA2" s="382"/>
      <c r="AB2" s="382"/>
      <c r="AC2" s="382"/>
      <c r="AD2" s="382"/>
      <c r="AE2" s="382"/>
      <c r="AF2" s="382"/>
      <c r="AG2" s="382"/>
      <c r="AH2" s="384"/>
    </row>
    <row r="3" spans="2:34" ht="18.75" customHeight="1" thickBot="1" x14ac:dyDescent="0.2">
      <c r="B3" s="497"/>
      <c r="C3" s="498"/>
      <c r="D3" s="498"/>
      <c r="E3" s="498"/>
      <c r="F3" s="498"/>
      <c r="G3" s="498"/>
      <c r="H3" s="498"/>
      <c r="I3" s="498"/>
      <c r="J3" s="498"/>
      <c r="K3" s="498"/>
      <c r="L3" s="498"/>
      <c r="M3" s="498"/>
      <c r="N3" s="499"/>
      <c r="O3" s="394"/>
      <c r="P3" s="24"/>
      <c r="Q3" s="392" t="s">
        <v>402</v>
      </c>
      <c r="R3" s="385"/>
      <c r="S3" s="385"/>
      <c r="T3" s="385"/>
      <c r="U3" s="385"/>
      <c r="V3" s="385"/>
      <c r="W3" s="385"/>
      <c r="X3" s="385"/>
      <c r="Y3" s="385"/>
      <c r="Z3" s="385"/>
      <c r="AA3" s="385"/>
      <c r="AB3" s="385"/>
      <c r="AC3" s="385"/>
      <c r="AD3" s="385"/>
      <c r="AE3" s="385"/>
      <c r="AF3" s="385"/>
      <c r="AG3" s="385"/>
      <c r="AH3" s="386"/>
    </row>
    <row r="4" spans="2:34" ht="13.5" customHeight="1" thickBot="1" x14ac:dyDescent="0.2">
      <c r="B4" s="500"/>
      <c r="C4" s="501"/>
      <c r="D4" s="501"/>
      <c r="E4" s="501"/>
      <c r="F4" s="501"/>
      <c r="G4" s="501"/>
      <c r="H4" s="501"/>
      <c r="I4" s="501"/>
      <c r="J4" s="501"/>
      <c r="K4" s="501"/>
      <c r="L4" s="501"/>
      <c r="M4" s="501"/>
      <c r="N4" s="502"/>
      <c r="O4" s="394"/>
      <c r="P4" s="24"/>
      <c r="Q4" s="24"/>
      <c r="R4" s="24"/>
      <c r="S4" s="24"/>
      <c r="T4" s="24"/>
      <c r="U4" s="24"/>
      <c r="V4" s="24"/>
      <c r="W4" s="24"/>
      <c r="X4" s="24"/>
      <c r="Y4" s="24"/>
      <c r="Z4" s="24"/>
      <c r="AA4" s="24"/>
      <c r="AB4" s="24"/>
      <c r="AC4" s="24"/>
      <c r="AD4" s="24"/>
      <c r="AE4" s="24"/>
      <c r="AF4" s="24"/>
      <c r="AG4" s="24"/>
    </row>
    <row r="6" spans="2:34" ht="13.5" customHeight="1" x14ac:dyDescent="0.15">
      <c r="B6" s="514" t="s">
        <v>127</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4"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4" x14ac:dyDescent="0.15">
      <c r="B9" s="1" t="s">
        <v>515</v>
      </c>
    </row>
    <row r="10" spans="2:34" ht="14.25" thickBot="1" x14ac:dyDescent="0.2"/>
    <row r="11" spans="2:34" ht="40.15" customHeight="1" thickTop="1" thickBot="1" x14ac:dyDescent="0.2">
      <c r="B11" s="569" t="s">
        <v>443</v>
      </c>
      <c r="C11" s="570"/>
      <c r="D11" s="570"/>
      <c r="E11" s="570"/>
      <c r="F11" s="570"/>
      <c r="G11" s="570"/>
      <c r="H11" s="570"/>
      <c r="I11" s="570"/>
      <c r="J11" s="570"/>
      <c r="K11" s="570"/>
      <c r="L11" s="570"/>
      <c r="M11" s="570"/>
      <c r="N11" s="570"/>
      <c r="O11" s="570"/>
      <c r="P11" s="570"/>
      <c r="Q11" s="570"/>
      <c r="R11" s="570"/>
      <c r="S11" s="570"/>
      <c r="T11" s="570"/>
      <c r="U11" s="570"/>
      <c r="V11" s="570"/>
      <c r="W11" s="787"/>
      <c r="X11" s="624"/>
      <c r="Y11" s="625"/>
      <c r="Z11" s="625"/>
      <c r="AA11" s="625"/>
      <c r="AB11" s="625"/>
      <c r="AC11" s="625"/>
      <c r="AD11" s="626"/>
      <c r="AE11" s="726" t="s">
        <v>176</v>
      </c>
      <c r="AF11" s="726"/>
      <c r="AG11" s="727"/>
      <c r="AH11" s="354"/>
    </row>
    <row r="12" spans="2:34" ht="40.5" customHeight="1" thickTop="1" x14ac:dyDescent="0.15">
      <c r="B12" s="788" t="s">
        <v>19</v>
      </c>
      <c r="C12" s="789"/>
      <c r="D12" s="789"/>
      <c r="E12" s="789"/>
      <c r="F12" s="789"/>
      <c r="G12" s="789"/>
      <c r="H12" s="789"/>
      <c r="I12" s="789"/>
      <c r="J12" s="789"/>
      <c r="K12" s="789"/>
      <c r="L12" s="789"/>
      <c r="M12" s="789"/>
      <c r="N12" s="789"/>
      <c r="O12" s="789"/>
      <c r="P12" s="789"/>
      <c r="Q12" s="789"/>
      <c r="R12" s="789"/>
      <c r="S12" s="789"/>
      <c r="T12" s="789"/>
      <c r="U12" s="789"/>
      <c r="V12" s="789"/>
      <c r="W12" s="739"/>
      <c r="X12" s="731" t="str">
        <f>IF(X11&gt;=1,"算定可","算定不可")</f>
        <v>算定不可</v>
      </c>
      <c r="Y12" s="731"/>
      <c r="Z12" s="731"/>
      <c r="AA12" s="731"/>
      <c r="AB12" s="731"/>
      <c r="AC12" s="731"/>
      <c r="AD12" s="731"/>
      <c r="AE12" s="731"/>
      <c r="AF12" s="731"/>
      <c r="AG12" s="732"/>
    </row>
    <row r="13" spans="2:34" ht="40.5" customHeight="1" thickBot="1" x14ac:dyDescent="0.2">
      <c r="B13" s="602" t="s">
        <v>20</v>
      </c>
      <c r="C13" s="603"/>
      <c r="D13" s="603"/>
      <c r="E13" s="603"/>
      <c r="F13" s="603"/>
      <c r="G13" s="603"/>
      <c r="H13" s="603"/>
      <c r="I13" s="603"/>
      <c r="J13" s="603"/>
      <c r="K13" s="603"/>
      <c r="L13" s="603"/>
      <c r="M13" s="603"/>
      <c r="N13" s="603"/>
      <c r="O13" s="603"/>
      <c r="P13" s="603"/>
      <c r="Q13" s="603"/>
      <c r="R13" s="603"/>
      <c r="S13" s="603"/>
      <c r="T13" s="603"/>
      <c r="U13" s="603"/>
      <c r="V13" s="603"/>
      <c r="W13" s="603"/>
      <c r="X13" s="611">
        <f>IF('2-2'!Q13&gt;=70,IF(X11&gt;0,2,0),IF(X11&gt;0,4,0))</f>
        <v>0</v>
      </c>
      <c r="Y13" s="574"/>
      <c r="Z13" s="574"/>
      <c r="AA13" s="574"/>
      <c r="AB13" s="574"/>
      <c r="AC13" s="574"/>
      <c r="AD13" s="574"/>
      <c r="AE13" s="574"/>
      <c r="AF13" s="574"/>
      <c r="AG13" s="575"/>
    </row>
    <row r="15" spans="2:34" x14ac:dyDescent="0.15">
      <c r="B15" s="1" t="s">
        <v>32</v>
      </c>
    </row>
    <row r="16" spans="2:34" x14ac:dyDescent="0.15">
      <c r="C16" s="1" t="s">
        <v>48</v>
      </c>
      <c r="E16" s="1" t="s">
        <v>7</v>
      </c>
    </row>
    <row r="17" spans="2:34" x14ac:dyDescent="0.15">
      <c r="C17" s="1" t="s">
        <v>55</v>
      </c>
      <c r="E17" s="1" t="s">
        <v>516</v>
      </c>
    </row>
    <row r="18" spans="2:34" x14ac:dyDescent="0.15">
      <c r="D18" s="1" t="s">
        <v>56</v>
      </c>
    </row>
    <row r="19" spans="2:34" ht="14.25" thickBot="1" x14ac:dyDescent="0.2"/>
    <row r="20" spans="2:34" ht="30" customHeight="1" x14ac:dyDescent="0.15">
      <c r="B20" s="226" t="s">
        <v>278</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thickBot="1" x14ac:dyDescent="0.2">
      <c r="B21" s="230"/>
      <c r="C21" s="231" t="s">
        <v>208</v>
      </c>
      <c r="D21" s="231"/>
      <c r="E21" s="231" t="s">
        <v>286</v>
      </c>
      <c r="F21" s="231"/>
      <c r="G21" s="231"/>
      <c r="H21" s="231"/>
      <c r="I21" s="231"/>
      <c r="J21" s="231"/>
      <c r="K21" s="231"/>
      <c r="L21" s="231"/>
      <c r="M21" s="231"/>
      <c r="N21" s="231"/>
      <c r="O21" s="231"/>
      <c r="P21" s="231"/>
      <c r="Q21" s="231"/>
      <c r="R21" s="231"/>
      <c r="S21" s="231"/>
      <c r="T21" s="231"/>
      <c r="U21" s="231"/>
      <c r="V21" s="232"/>
      <c r="W21" s="232"/>
      <c r="X21" s="232"/>
      <c r="Y21" s="232"/>
      <c r="Z21" s="232"/>
      <c r="AA21" s="232"/>
      <c r="AB21" s="232"/>
      <c r="AC21" s="232"/>
      <c r="AD21" s="232"/>
      <c r="AE21" s="232"/>
      <c r="AF21" s="232"/>
      <c r="AG21" s="233"/>
      <c r="AH21" s="204"/>
    </row>
    <row r="28" spans="2:34" x14ac:dyDescent="0.15">
      <c r="V28" s="268"/>
      <c r="W28" s="268"/>
      <c r="X28" s="268"/>
      <c r="Y28" s="268"/>
      <c r="Z28" s="268"/>
      <c r="AA28" s="268"/>
      <c r="AB28" s="268"/>
      <c r="AC28" s="268"/>
      <c r="AD28" s="268"/>
      <c r="AE28" s="268"/>
      <c r="AF28" s="268"/>
    </row>
    <row r="29" spans="2:34" x14ac:dyDescent="0.15">
      <c r="V29" s="268"/>
      <c r="W29" s="268"/>
      <c r="X29" s="268"/>
      <c r="Y29" s="268"/>
      <c r="Z29" s="268"/>
      <c r="AA29" s="268"/>
      <c r="AB29" s="268"/>
      <c r="AC29" s="268"/>
      <c r="AD29" s="268"/>
      <c r="AE29" s="268"/>
      <c r="AF29" s="268"/>
    </row>
    <row r="30" spans="2:34" x14ac:dyDescent="0.15">
      <c r="V30" s="268"/>
      <c r="W30" s="268"/>
      <c r="X30" s="268"/>
      <c r="Y30" s="268"/>
      <c r="Z30" s="268"/>
      <c r="AA30" s="268"/>
      <c r="AB30" s="268"/>
      <c r="AC30" s="268"/>
      <c r="AD30" s="268"/>
      <c r="AE30" s="268"/>
      <c r="AF30" s="268"/>
    </row>
    <row r="31" spans="2:34" x14ac:dyDescent="0.15">
      <c r="V31" s="268"/>
      <c r="W31" s="268"/>
      <c r="X31" s="268"/>
      <c r="Y31" s="329" t="s">
        <v>39</v>
      </c>
      <c r="Z31" s="329" t="s">
        <v>40</v>
      </c>
      <c r="AA31" s="268"/>
      <c r="AB31" s="268"/>
      <c r="AC31" s="268"/>
      <c r="AD31" s="268"/>
      <c r="AE31" s="268"/>
      <c r="AF31" s="268"/>
    </row>
    <row r="32" spans="2:34" x14ac:dyDescent="0.15">
      <c r="V32" s="268"/>
      <c r="W32" s="268"/>
      <c r="X32" s="268"/>
      <c r="Y32" s="329"/>
      <c r="Z32" s="329"/>
      <c r="AA32" s="268"/>
      <c r="AB32" s="268"/>
      <c r="AC32" s="268"/>
      <c r="AD32" s="268"/>
      <c r="AE32" s="268"/>
      <c r="AF32" s="268"/>
    </row>
  </sheetData>
  <sheetProtection algorithmName="SHA-512" hashValue="1p38HsA7e9JCSznJFhlPHkJjo5L1bhZmUteIi+8ca2ZaDyPaInd9tdSB0GPW4/zYrZMN5+0TonIVsWRmDRMN0w==" saltValue="XuN4JbTdTyRjHxgLsOYB7A==" spinCount="100000" sheet="1" selectLockedCells="1"/>
  <mergeCells count="9">
    <mergeCell ref="B2:N4"/>
    <mergeCell ref="B11:W11"/>
    <mergeCell ref="B6:AG7"/>
    <mergeCell ref="B13:W13"/>
    <mergeCell ref="X12:AG12"/>
    <mergeCell ref="B12:W12"/>
    <mergeCell ref="AE11:AG11"/>
    <mergeCell ref="X11:AD11"/>
    <mergeCell ref="X13:AG13"/>
  </mergeCells>
  <phoneticPr fontId="2"/>
  <pageMargins left="0.75" right="0.75" top="1" bottom="1" header="0.51200000000000001" footer="0.51200000000000001"/>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E8" sqref="E8"/>
    </sheetView>
  </sheetViews>
  <sheetFormatPr defaultRowHeight="13.5" x14ac:dyDescent="0.15"/>
  <cols>
    <col min="1" max="1" width="4.625" style="63" customWidth="1"/>
    <col min="2" max="2" width="19.75" customWidth="1"/>
    <col min="3" max="3" width="4.5" customWidth="1"/>
    <col min="4" max="4" width="19.75" customWidth="1"/>
    <col min="5" max="5" width="32" customWidth="1"/>
    <col min="6" max="6" width="17.375" customWidth="1"/>
    <col min="13" max="13" width="13.75" customWidth="1"/>
    <col min="14" max="14" width="8.875" customWidth="1"/>
  </cols>
  <sheetData>
    <row r="1" spans="1:10" ht="22.9" customHeight="1" x14ac:dyDescent="0.15">
      <c r="B1" s="189" t="s">
        <v>403</v>
      </c>
      <c r="C1" s="74"/>
      <c r="D1" s="74"/>
    </row>
    <row r="2" spans="1:10" ht="21" customHeight="1" x14ac:dyDescent="0.15">
      <c r="B2" s="189" t="s">
        <v>177</v>
      </c>
      <c r="C2" s="75"/>
      <c r="D2" s="75"/>
    </row>
    <row r="3" spans="1:10" ht="37.15" customHeight="1" x14ac:dyDescent="0.15">
      <c r="B3" s="39"/>
      <c r="C3" s="39"/>
      <c r="D3" s="39"/>
    </row>
    <row r="4" spans="1:10" s="202" customFormat="1" ht="18" customHeight="1" x14ac:dyDescent="0.15">
      <c r="A4" s="793" t="s">
        <v>329</v>
      </c>
      <c r="B4" s="793"/>
      <c r="C4" s="793"/>
      <c r="D4" s="793"/>
      <c r="E4" s="793"/>
      <c r="F4" s="793"/>
    </row>
    <row r="5" spans="1:10" s="202" customFormat="1" ht="18" customHeight="1" thickBot="1" x14ac:dyDescent="0.2">
      <c r="A5" s="794"/>
      <c r="B5" s="794"/>
      <c r="C5" s="794"/>
      <c r="D5" s="794"/>
      <c r="E5" s="794"/>
      <c r="F5" s="794"/>
    </row>
    <row r="6" spans="1:10" s="130" customFormat="1" ht="36" customHeight="1" thickBot="1" x14ac:dyDescent="0.2">
      <c r="A6" s="126" t="s">
        <v>100</v>
      </c>
      <c r="B6" s="790" t="s">
        <v>178</v>
      </c>
      <c r="C6" s="791"/>
      <c r="D6" s="792"/>
      <c r="E6" s="127" t="s">
        <v>179</v>
      </c>
      <c r="F6" s="128" t="s">
        <v>181</v>
      </c>
    </row>
    <row r="7" spans="1:10" ht="94.9" customHeight="1" thickTop="1" x14ac:dyDescent="0.15">
      <c r="A7" s="64">
        <v>1</v>
      </c>
      <c r="B7" s="110"/>
      <c r="C7" s="61"/>
      <c r="D7" s="110"/>
      <c r="E7" s="95"/>
      <c r="F7" s="200"/>
    </row>
    <row r="8" spans="1:10" ht="94.9" customHeight="1" x14ac:dyDescent="0.15">
      <c r="A8" s="65">
        <v>2</v>
      </c>
      <c r="B8" s="69"/>
      <c r="C8" s="62"/>
      <c r="D8" s="69"/>
      <c r="E8" s="96"/>
      <c r="F8" s="201"/>
      <c r="J8" s="44"/>
    </row>
    <row r="9" spans="1:10" ht="94.9" customHeight="1" x14ac:dyDescent="0.15">
      <c r="A9" s="65">
        <v>3</v>
      </c>
      <c r="B9" s="69"/>
      <c r="C9" s="62"/>
      <c r="D9" s="69"/>
      <c r="E9" s="96"/>
      <c r="F9" s="201"/>
    </row>
    <row r="10" spans="1:10" ht="18" customHeight="1" x14ac:dyDescent="0.15">
      <c r="A10" s="66"/>
      <c r="B10" s="39"/>
      <c r="C10" s="39"/>
      <c r="D10" s="39"/>
      <c r="E10" s="39"/>
      <c r="F10" s="39"/>
    </row>
    <row r="11" spans="1:10" x14ac:dyDescent="0.15">
      <c r="A11" s="66"/>
      <c r="B11" s="39"/>
      <c r="C11" s="39"/>
      <c r="D11" s="39"/>
      <c r="E11" s="39"/>
      <c r="F11" s="39"/>
    </row>
  </sheetData>
  <mergeCells count="2">
    <mergeCell ref="B6:D6"/>
    <mergeCell ref="A4:F5"/>
  </mergeCells>
  <phoneticPr fontId="2"/>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22" width="2.5" style="1" customWidth="1"/>
    <col min="23" max="23" width="6.625" style="1" customWidth="1"/>
    <col min="24" max="28" width="2.5" style="1" customWidth="1"/>
    <col min="29" max="29" width="4.125" style="1" customWidth="1"/>
    <col min="30" max="35" width="2.5" style="1" customWidth="1"/>
    <col min="36" max="16384" width="9" style="1"/>
  </cols>
  <sheetData>
    <row r="1" spans="2:52" ht="14.25" thickBot="1" x14ac:dyDescent="0.2">
      <c r="P1" s="24"/>
      <c r="Q1" s="24"/>
      <c r="R1" s="24"/>
      <c r="AH1" s="24"/>
    </row>
    <row r="2" spans="2:52" ht="13.5" customHeight="1" x14ac:dyDescent="0.15">
      <c r="B2" s="494" t="s">
        <v>568</v>
      </c>
      <c r="C2" s="495"/>
      <c r="D2" s="495"/>
      <c r="E2" s="495"/>
      <c r="F2" s="495"/>
      <c r="G2" s="495"/>
      <c r="H2" s="495"/>
      <c r="I2" s="495"/>
      <c r="J2" s="495"/>
      <c r="K2" s="495"/>
      <c r="L2" s="495"/>
      <c r="M2" s="495"/>
      <c r="N2" s="496"/>
      <c r="O2" s="24"/>
      <c r="P2" s="393"/>
      <c r="Q2" s="24"/>
      <c r="R2" s="24"/>
      <c r="S2" s="381" t="s">
        <v>513</v>
      </c>
      <c r="T2" s="375"/>
      <c r="U2" s="375"/>
      <c r="V2" s="375"/>
      <c r="W2" s="375"/>
      <c r="X2" s="375"/>
      <c r="Y2" s="375"/>
      <c r="Z2" s="375"/>
      <c r="AA2" s="375"/>
      <c r="AB2" s="375"/>
      <c r="AC2" s="375"/>
      <c r="AD2" s="375"/>
      <c r="AE2" s="375"/>
      <c r="AF2" s="375"/>
      <c r="AG2" s="376"/>
      <c r="AH2" s="387"/>
    </row>
    <row r="3" spans="2:52" ht="13.5" customHeight="1" thickBot="1" x14ac:dyDescent="0.2">
      <c r="B3" s="497"/>
      <c r="C3" s="498"/>
      <c r="D3" s="498"/>
      <c r="E3" s="498"/>
      <c r="F3" s="498"/>
      <c r="G3" s="498"/>
      <c r="H3" s="498"/>
      <c r="I3" s="498"/>
      <c r="J3" s="498"/>
      <c r="K3" s="498"/>
      <c r="L3" s="498"/>
      <c r="M3" s="498"/>
      <c r="N3" s="499"/>
      <c r="O3" s="24"/>
      <c r="P3" s="193"/>
      <c r="Q3" s="24"/>
      <c r="R3" s="395"/>
      <c r="S3" s="388" t="s">
        <v>404</v>
      </c>
      <c r="T3" s="377"/>
      <c r="U3" s="377"/>
      <c r="V3" s="377"/>
      <c r="W3" s="377"/>
      <c r="X3" s="377"/>
      <c r="Y3" s="377"/>
      <c r="Z3" s="377"/>
      <c r="AA3" s="377"/>
      <c r="AB3" s="377"/>
      <c r="AC3" s="377"/>
      <c r="AD3" s="377"/>
      <c r="AE3" s="377"/>
      <c r="AF3" s="377"/>
      <c r="AG3" s="378"/>
      <c r="AH3" s="387"/>
    </row>
    <row r="4" spans="2:52" ht="13.5" customHeight="1" thickBot="1" x14ac:dyDescent="0.2">
      <c r="B4" s="500"/>
      <c r="C4" s="501"/>
      <c r="D4" s="501"/>
      <c r="E4" s="501"/>
      <c r="F4" s="501"/>
      <c r="G4" s="501"/>
      <c r="H4" s="501"/>
      <c r="I4" s="501"/>
      <c r="J4" s="501"/>
      <c r="K4" s="501"/>
      <c r="L4" s="501"/>
      <c r="M4" s="501"/>
      <c r="N4" s="502"/>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514" t="s">
        <v>211</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52" ht="13.5" customHeight="1" x14ac:dyDescent="0.15">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52" x14ac:dyDescent="0.15">
      <c r="B10" s="1" t="s">
        <v>517</v>
      </c>
      <c r="AZ10" s="1" t="s">
        <v>39</v>
      </c>
    </row>
    <row r="11" spans="2:52" ht="14.25" thickBot="1" x14ac:dyDescent="0.2">
      <c r="AZ11" s="1" t="s">
        <v>40</v>
      </c>
    </row>
    <row r="12" spans="2:52" ht="96.6" customHeight="1" thickTop="1" thickBot="1" x14ac:dyDescent="0.2">
      <c r="B12" s="608" t="s">
        <v>2</v>
      </c>
      <c r="C12" s="590"/>
      <c r="D12" s="800" t="s">
        <v>444</v>
      </c>
      <c r="E12" s="800"/>
      <c r="F12" s="800"/>
      <c r="G12" s="800"/>
      <c r="H12" s="800"/>
      <c r="I12" s="800"/>
      <c r="J12" s="800"/>
      <c r="K12" s="800"/>
      <c r="L12" s="800"/>
      <c r="M12" s="800"/>
      <c r="N12" s="800"/>
      <c r="O12" s="800"/>
      <c r="P12" s="800"/>
      <c r="Q12" s="800"/>
      <c r="R12" s="800"/>
      <c r="S12" s="800"/>
      <c r="T12" s="800"/>
      <c r="U12" s="800"/>
      <c r="V12" s="800"/>
      <c r="W12" s="801"/>
      <c r="X12" s="624"/>
      <c r="Y12" s="625"/>
      <c r="Z12" s="625"/>
      <c r="AA12" s="625"/>
      <c r="AB12" s="625"/>
      <c r="AC12" s="625"/>
      <c r="AD12" s="626"/>
      <c r="AE12" s="780" t="s">
        <v>43</v>
      </c>
      <c r="AF12" s="780"/>
      <c r="AG12" s="781"/>
      <c r="AH12" s="22"/>
    </row>
    <row r="13" spans="2:52" ht="96" customHeight="1" thickTop="1" thickBot="1" x14ac:dyDescent="0.2">
      <c r="B13" s="609" t="s">
        <v>3</v>
      </c>
      <c r="C13" s="610"/>
      <c r="D13" s="802" t="s">
        <v>445</v>
      </c>
      <c r="E13" s="802"/>
      <c r="F13" s="802"/>
      <c r="G13" s="802"/>
      <c r="H13" s="802"/>
      <c r="I13" s="802"/>
      <c r="J13" s="802"/>
      <c r="K13" s="802"/>
      <c r="L13" s="802"/>
      <c r="M13" s="802"/>
      <c r="N13" s="802"/>
      <c r="O13" s="802"/>
      <c r="P13" s="802"/>
      <c r="Q13" s="802"/>
      <c r="R13" s="802"/>
      <c r="S13" s="802"/>
      <c r="T13" s="802"/>
      <c r="U13" s="802"/>
      <c r="V13" s="802"/>
      <c r="W13" s="803"/>
      <c r="X13" s="624"/>
      <c r="Y13" s="625"/>
      <c r="Z13" s="625"/>
      <c r="AA13" s="625"/>
      <c r="AB13" s="625"/>
      <c r="AC13" s="625"/>
      <c r="AD13" s="626"/>
      <c r="AE13" s="780" t="s">
        <v>43</v>
      </c>
      <c r="AF13" s="780"/>
      <c r="AG13" s="781"/>
      <c r="AH13" s="22"/>
    </row>
    <row r="14" spans="2:52" ht="40.5" customHeight="1" thickTop="1" x14ac:dyDescent="0.15">
      <c r="B14" s="604" t="s">
        <v>19</v>
      </c>
      <c r="C14" s="605"/>
      <c r="D14" s="605"/>
      <c r="E14" s="605"/>
      <c r="F14" s="605"/>
      <c r="G14" s="605"/>
      <c r="H14" s="605"/>
      <c r="I14" s="605"/>
      <c r="J14" s="605"/>
      <c r="K14" s="605"/>
      <c r="L14" s="605"/>
      <c r="M14" s="605"/>
      <c r="N14" s="605"/>
      <c r="O14" s="605"/>
      <c r="P14" s="605"/>
      <c r="Q14" s="605"/>
      <c r="R14" s="605"/>
      <c r="S14" s="605"/>
      <c r="T14" s="605"/>
      <c r="U14" s="605"/>
      <c r="V14" s="605"/>
      <c r="W14" s="605"/>
      <c r="X14" s="622" t="str">
        <f>IF(OR(X12&gt;=37,X13&gt;=1),"算定可","算定不可")</f>
        <v>算定不可</v>
      </c>
      <c r="Y14" s="622"/>
      <c r="Z14" s="622"/>
      <c r="AA14" s="622"/>
      <c r="AB14" s="622"/>
      <c r="AC14" s="622"/>
      <c r="AD14" s="622"/>
      <c r="AE14" s="798"/>
      <c r="AF14" s="798"/>
      <c r="AG14" s="799"/>
    </row>
    <row r="15" spans="2:52" ht="40.5" customHeight="1" thickBot="1" x14ac:dyDescent="0.2">
      <c r="B15" s="602" t="s">
        <v>20</v>
      </c>
      <c r="C15" s="603"/>
      <c r="D15" s="603"/>
      <c r="E15" s="603"/>
      <c r="F15" s="603"/>
      <c r="G15" s="603"/>
      <c r="H15" s="603"/>
      <c r="I15" s="603"/>
      <c r="J15" s="603"/>
      <c r="K15" s="603"/>
      <c r="L15" s="603"/>
      <c r="M15" s="603"/>
      <c r="N15" s="603"/>
      <c r="O15" s="603"/>
      <c r="P15" s="603"/>
      <c r="Q15" s="603"/>
      <c r="R15" s="603"/>
      <c r="S15" s="603"/>
      <c r="T15" s="603"/>
      <c r="U15" s="603"/>
      <c r="V15" s="603"/>
      <c r="W15" s="603"/>
      <c r="X15" s="611">
        <f>IF('2-2'!Q13&gt;=70,IF(X12&gt;=37,5,IF(X13&gt;=9,5,IF(X13&gt;=3,4,IF(X13&gt;=1,2,0)))),IF(X12&gt;=37,10,IF(X13&gt;=9,10,IF(X13&gt;=3,8,IF(X13&gt;=1,4,0)))))</f>
        <v>0</v>
      </c>
      <c r="Y15" s="574"/>
      <c r="Z15" s="574"/>
      <c r="AA15" s="574"/>
      <c r="AB15" s="574"/>
      <c r="AC15" s="574"/>
      <c r="AD15" s="574"/>
      <c r="AE15" s="574"/>
      <c r="AF15" s="574"/>
      <c r="AG15" s="575"/>
    </row>
    <row r="17" spans="2:34" x14ac:dyDescent="0.15">
      <c r="B17" s="1" t="s">
        <v>32</v>
      </c>
    </row>
    <row r="18" spans="2:34" x14ac:dyDescent="0.15">
      <c r="C18" s="1" t="s">
        <v>0</v>
      </c>
      <c r="E18" s="1" t="s">
        <v>210</v>
      </c>
    </row>
    <row r="19" spans="2:34" ht="14.25" thickBot="1" x14ac:dyDescent="0.2"/>
    <row r="20" spans="2:34" ht="30" customHeight="1" x14ac:dyDescent="0.15">
      <c r="B20" s="226" t="s">
        <v>278</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thickBot="1" x14ac:dyDescent="0.2">
      <c r="B21" s="795" t="s">
        <v>330</v>
      </c>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7"/>
      <c r="AH21" s="204"/>
    </row>
    <row r="29" spans="2:34" x14ac:dyDescent="0.15">
      <c r="W29" s="268"/>
      <c r="X29" s="268"/>
      <c r="Y29" s="268"/>
      <c r="Z29" s="268"/>
      <c r="AA29" s="268"/>
      <c r="AB29" s="268"/>
      <c r="AC29" s="268"/>
      <c r="AD29" s="268"/>
      <c r="AE29" s="268"/>
      <c r="AF29" s="268"/>
      <c r="AG29" s="268"/>
    </row>
    <row r="30" spans="2:34" x14ac:dyDescent="0.15">
      <c r="W30" s="268"/>
      <c r="X30" s="268"/>
      <c r="Y30" s="329" t="s">
        <v>44</v>
      </c>
      <c r="Z30" s="329" t="s">
        <v>45</v>
      </c>
      <c r="AA30" s="268"/>
      <c r="AB30" s="268"/>
      <c r="AC30" s="268"/>
      <c r="AD30" s="268"/>
      <c r="AE30" s="268"/>
      <c r="AF30" s="268"/>
      <c r="AG30" s="268"/>
    </row>
    <row r="31" spans="2:34" x14ac:dyDescent="0.15">
      <c r="W31" s="268"/>
      <c r="X31" s="268"/>
      <c r="Y31" s="329" t="s">
        <v>39</v>
      </c>
      <c r="Z31" s="329" t="s">
        <v>40</v>
      </c>
      <c r="AA31" s="268"/>
      <c r="AB31" s="268"/>
      <c r="AC31" s="268"/>
      <c r="AD31" s="268"/>
      <c r="AE31" s="268"/>
      <c r="AF31" s="268"/>
      <c r="AG31" s="268"/>
    </row>
    <row r="32" spans="2:34" x14ac:dyDescent="0.15">
      <c r="W32" s="268"/>
      <c r="X32" s="268"/>
      <c r="Y32" s="268"/>
      <c r="Z32" s="268"/>
      <c r="AA32" s="268"/>
      <c r="AB32" s="268"/>
      <c r="AC32" s="268"/>
      <c r="AD32" s="268"/>
      <c r="AE32" s="268"/>
      <c r="AF32" s="268"/>
      <c r="AG32" s="268"/>
    </row>
  </sheetData>
  <sheetProtection algorithmName="SHA-512" hashValue="gJ0YxHQHfXv9A4aHCJ6foHMVG296K4qrC6i03FaaijtwzxpqQqeNtxawOhWVD9BMuFzMShKNKeknZtm5J7BFWw==" saltValue="J5BOayWylTQQnEOgbQ1kaw==" spinCount="100000" sheet="1" objects="1" scenarios="1" selectLockedCells="1"/>
  <mergeCells count="15">
    <mergeCell ref="B2:N4"/>
    <mergeCell ref="B7:AG8"/>
    <mergeCell ref="B12:C12"/>
    <mergeCell ref="D12:W12"/>
    <mergeCell ref="AE12:AG12"/>
    <mergeCell ref="X15:AG15"/>
    <mergeCell ref="X12:AD12"/>
    <mergeCell ref="B13:C13"/>
    <mergeCell ref="D13:W13"/>
    <mergeCell ref="X13:AD13"/>
    <mergeCell ref="B21:AG21"/>
    <mergeCell ref="AE13:AG13"/>
    <mergeCell ref="B14:W14"/>
    <mergeCell ref="X14:AG14"/>
    <mergeCell ref="B15:W15"/>
  </mergeCells>
  <phoneticPr fontId="2"/>
  <dataValidations count="1">
    <dataValidation type="list" allowBlank="1" showInputMessage="1" showErrorMessage="1" sqref="AH12">
      <formula1>$Y$30:$Z$30</formula1>
    </dataValidation>
  </dataValidations>
  <pageMargins left="0.7" right="0.7" top="0.75" bottom="0.75" header="0.3" footer="0.3"/>
  <pageSetup paperSize="9"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2"/>
  <sheetViews>
    <sheetView view="pageBreakPreview" zoomScale="85" zoomScaleNormal="100" zoomScaleSheetLayoutView="85" workbookViewId="0">
      <selection activeCell="E9" sqref="E9:E20"/>
    </sheetView>
  </sheetViews>
  <sheetFormatPr defaultRowHeight="13.5" x14ac:dyDescent="0.15"/>
  <cols>
    <col min="1" max="1" width="4.5" customWidth="1"/>
    <col min="2" max="2" width="22" customWidth="1"/>
    <col min="3" max="3" width="22.25" customWidth="1"/>
    <col min="4" max="4" width="17.625" customWidth="1"/>
    <col min="5" max="5" width="39.625" customWidth="1"/>
    <col min="6" max="6" width="12.625" customWidth="1"/>
    <col min="7" max="7" width="11.125" style="40" customWidth="1"/>
  </cols>
  <sheetData>
    <row r="2" spans="1:10" s="23" customFormat="1" ht="14.25" x14ac:dyDescent="0.15">
      <c r="A2" s="78"/>
      <c r="B2" s="187" t="s">
        <v>405</v>
      </c>
      <c r="C2" s="58"/>
      <c r="D2" s="58"/>
      <c r="E2" s="58"/>
      <c r="G2" s="78"/>
    </row>
    <row r="3" spans="1:10" s="23" customFormat="1" ht="17.45" customHeight="1" x14ac:dyDescent="0.15">
      <c r="A3" s="78"/>
      <c r="B3" s="186" t="s">
        <v>188</v>
      </c>
      <c r="C3" s="43"/>
      <c r="D3" s="43"/>
      <c r="E3" s="43"/>
      <c r="G3" s="78"/>
    </row>
    <row r="4" spans="1:10" s="23" customFormat="1" ht="27" customHeight="1" thickBot="1" x14ac:dyDescent="0.2">
      <c r="A4" s="140" t="s">
        <v>213</v>
      </c>
      <c r="G4" s="78"/>
    </row>
    <row r="5" spans="1:10" s="23" customFormat="1" ht="27" customHeight="1" thickBot="1" x14ac:dyDescent="0.2">
      <c r="A5" s="78"/>
      <c r="B5" s="806" t="s">
        <v>17</v>
      </c>
      <c r="C5" s="259" t="s">
        <v>275</v>
      </c>
      <c r="D5" s="138"/>
      <c r="G5" s="78"/>
    </row>
    <row r="6" spans="1:10" s="23" customFormat="1" ht="27" customHeight="1" thickTop="1" thickBot="1" x14ac:dyDescent="0.2">
      <c r="A6" s="78"/>
      <c r="B6" s="807"/>
      <c r="C6" s="260">
        <f>SUM(C9:C20)</f>
        <v>0</v>
      </c>
      <c r="D6" s="138"/>
      <c r="G6" s="78"/>
    </row>
    <row r="7" spans="1:10" s="23" customFormat="1" ht="27" customHeight="1" thickBot="1" x14ac:dyDescent="0.2">
      <c r="A7" s="146" t="s">
        <v>228</v>
      </c>
      <c r="G7" s="78"/>
    </row>
    <row r="8" spans="1:10" s="23" customFormat="1" ht="27" customHeight="1" x14ac:dyDescent="0.15">
      <c r="A8" s="141" t="s">
        <v>100</v>
      </c>
      <c r="B8" s="142" t="s">
        <v>214</v>
      </c>
      <c r="C8" s="142" t="s">
        <v>275</v>
      </c>
      <c r="D8" s="142" t="s">
        <v>227</v>
      </c>
      <c r="E8" s="143" t="s">
        <v>190</v>
      </c>
      <c r="F8" s="147"/>
      <c r="G8" s="147"/>
      <c r="J8" s="271" t="s">
        <v>197</v>
      </c>
    </row>
    <row r="9" spans="1:10" s="23" customFormat="1" ht="27" customHeight="1" x14ac:dyDescent="0.15">
      <c r="A9" s="46">
        <v>1</v>
      </c>
      <c r="B9" s="42" t="s">
        <v>215</v>
      </c>
      <c r="C9" s="42"/>
      <c r="D9" s="42"/>
      <c r="E9" s="812"/>
      <c r="F9" s="147"/>
      <c r="G9" s="147"/>
    </row>
    <row r="10" spans="1:10" s="23" customFormat="1" ht="27" customHeight="1" x14ac:dyDescent="0.15">
      <c r="A10" s="46">
        <v>2</v>
      </c>
      <c r="B10" s="42" t="s">
        <v>216</v>
      </c>
      <c r="C10" s="42"/>
      <c r="D10" s="42"/>
      <c r="E10" s="813"/>
      <c r="F10" s="147"/>
      <c r="G10" s="147"/>
    </row>
    <row r="11" spans="1:10" s="23" customFormat="1" ht="27" customHeight="1" x14ac:dyDescent="0.15">
      <c r="A11" s="46">
        <v>3</v>
      </c>
      <c r="B11" s="42" t="s">
        <v>217</v>
      </c>
      <c r="C11" s="42"/>
      <c r="D11" s="42"/>
      <c r="E11" s="813"/>
      <c r="F11" s="147"/>
      <c r="G11" s="147"/>
    </row>
    <row r="12" spans="1:10" s="23" customFormat="1" ht="27" customHeight="1" x14ac:dyDescent="0.15">
      <c r="A12" s="46">
        <v>4</v>
      </c>
      <c r="B12" s="42" t="s">
        <v>218</v>
      </c>
      <c r="C12" s="42"/>
      <c r="D12" s="42"/>
      <c r="E12" s="813"/>
      <c r="F12" s="147"/>
      <c r="G12" s="147"/>
    </row>
    <row r="13" spans="1:10" s="23" customFormat="1" ht="27" customHeight="1" x14ac:dyDescent="0.15">
      <c r="A13" s="46">
        <v>5</v>
      </c>
      <c r="B13" s="42" t="s">
        <v>219</v>
      </c>
      <c r="C13" s="42"/>
      <c r="D13" s="42"/>
      <c r="E13" s="813"/>
      <c r="F13" s="147"/>
      <c r="G13" s="147"/>
    </row>
    <row r="14" spans="1:10" s="23" customFormat="1" ht="27" customHeight="1" x14ac:dyDescent="0.15">
      <c r="A14" s="46">
        <v>6</v>
      </c>
      <c r="B14" s="42" t="s">
        <v>220</v>
      </c>
      <c r="C14" s="42"/>
      <c r="D14" s="42"/>
      <c r="E14" s="813"/>
      <c r="F14" s="147"/>
      <c r="G14" s="147"/>
    </row>
    <row r="15" spans="1:10" s="23" customFormat="1" ht="27" customHeight="1" x14ac:dyDescent="0.15">
      <c r="A15" s="46">
        <v>7</v>
      </c>
      <c r="B15" s="42" t="s">
        <v>221</v>
      </c>
      <c r="C15" s="42"/>
      <c r="D15" s="42"/>
      <c r="E15" s="813"/>
      <c r="F15" s="147"/>
      <c r="G15" s="147"/>
    </row>
    <row r="16" spans="1:10" s="23" customFormat="1" ht="27" customHeight="1" x14ac:dyDescent="0.15">
      <c r="A16" s="46">
        <v>8</v>
      </c>
      <c r="B16" s="42" t="s">
        <v>222</v>
      </c>
      <c r="C16" s="42"/>
      <c r="D16" s="42"/>
      <c r="E16" s="813"/>
      <c r="F16" s="147"/>
      <c r="G16" s="147"/>
    </row>
    <row r="17" spans="1:28" s="23" customFormat="1" ht="27" customHeight="1" x14ac:dyDescent="0.15">
      <c r="A17" s="46">
        <v>9</v>
      </c>
      <c r="B17" s="42" t="s">
        <v>223</v>
      </c>
      <c r="C17" s="42"/>
      <c r="D17" s="42"/>
      <c r="E17" s="813"/>
      <c r="F17" s="147"/>
      <c r="G17" s="147"/>
    </row>
    <row r="18" spans="1:28" s="23" customFormat="1" ht="27" customHeight="1" x14ac:dyDescent="0.15">
      <c r="A18" s="46">
        <v>10</v>
      </c>
      <c r="B18" s="42" t="s">
        <v>224</v>
      </c>
      <c r="C18" s="42"/>
      <c r="D18" s="42"/>
      <c r="E18" s="813"/>
      <c r="F18" s="147"/>
      <c r="G18" s="147"/>
    </row>
    <row r="19" spans="1:28" s="23" customFormat="1" ht="27" customHeight="1" x14ac:dyDescent="0.15">
      <c r="A19" s="46">
        <v>11</v>
      </c>
      <c r="B19" s="42" t="s">
        <v>225</v>
      </c>
      <c r="C19" s="42"/>
      <c r="D19" s="42"/>
      <c r="E19" s="813"/>
      <c r="F19" s="147"/>
      <c r="G19" s="147"/>
    </row>
    <row r="20" spans="1:28" s="23" customFormat="1" ht="27" customHeight="1" thickBot="1" x14ac:dyDescent="0.2">
      <c r="A20" s="89">
        <v>12</v>
      </c>
      <c r="B20" s="144" t="s">
        <v>226</v>
      </c>
      <c r="C20" s="144"/>
      <c r="D20" s="144"/>
      <c r="E20" s="814"/>
      <c r="F20" s="147"/>
      <c r="G20" s="147"/>
    </row>
    <row r="21" spans="1:28" s="23" customFormat="1" ht="10.15" customHeight="1" x14ac:dyDescent="0.15">
      <c r="A21" s="138"/>
      <c r="B21" s="138"/>
      <c r="C21" s="138"/>
      <c r="D21" s="138"/>
      <c r="E21" s="138"/>
      <c r="F21" s="138"/>
      <c r="G21" s="138"/>
    </row>
    <row r="22" spans="1:28" s="23" customFormat="1" ht="25.15" customHeight="1" x14ac:dyDescent="0.15">
      <c r="A22" s="107" t="s">
        <v>424</v>
      </c>
      <c r="B22" s="107"/>
      <c r="C22" s="107"/>
      <c r="D22" s="107"/>
      <c r="E22" s="107"/>
      <c r="F22" s="107"/>
      <c r="G22" s="78"/>
    </row>
    <row r="23" spans="1:28" s="23" customFormat="1" ht="12.6" customHeight="1" thickBot="1" x14ac:dyDescent="0.2">
      <c r="A23" s="107"/>
      <c r="B23" s="107"/>
      <c r="C23" s="107"/>
      <c r="D23" s="107"/>
      <c r="E23" s="107"/>
      <c r="F23" s="107"/>
      <c r="G23" s="78"/>
    </row>
    <row r="24" spans="1:28" s="23" customFormat="1" ht="25.15" customHeight="1" thickBot="1" x14ac:dyDescent="0.2">
      <c r="A24" s="107"/>
      <c r="B24" s="587" t="s">
        <v>17</v>
      </c>
      <c r="C24" s="203" t="s">
        <v>229</v>
      </c>
      <c r="D24" s="138"/>
      <c r="E24" s="107"/>
      <c r="F24" s="107"/>
      <c r="G24" s="78"/>
      <c r="X24" s="269"/>
      <c r="Y24" s="269"/>
      <c r="Z24" s="269"/>
      <c r="AA24" s="269"/>
      <c r="AB24" s="269"/>
    </row>
    <row r="25" spans="1:28" s="23" customFormat="1" ht="25.15" customHeight="1" thickTop="1" thickBot="1" x14ac:dyDescent="0.2">
      <c r="A25" s="107"/>
      <c r="B25" s="588"/>
      <c r="C25" s="184">
        <f>COUNTIF(B29:B37,"&lt;&gt;")</f>
        <v>0</v>
      </c>
      <c r="D25" s="138"/>
      <c r="E25" s="107"/>
      <c r="F25" s="107"/>
      <c r="G25" s="78"/>
      <c r="X25" s="269"/>
      <c r="Y25" s="269"/>
      <c r="Z25" s="269"/>
      <c r="AA25" s="269"/>
      <c r="AB25" s="269"/>
    </row>
    <row r="26" spans="1:28" s="23" customFormat="1" ht="13.9" customHeight="1" thickBot="1" x14ac:dyDescent="0.2">
      <c r="A26" s="107"/>
      <c r="B26" s="107"/>
      <c r="C26" s="107"/>
      <c r="D26" s="107"/>
      <c r="E26" s="107"/>
      <c r="F26" s="107"/>
      <c r="G26" s="78"/>
      <c r="X26" s="269"/>
      <c r="Y26" s="269"/>
      <c r="Z26" s="269"/>
      <c r="AA26" s="269"/>
      <c r="AB26" s="269"/>
    </row>
    <row r="27" spans="1:28" s="119" customFormat="1" ht="39" customHeight="1" x14ac:dyDescent="0.15">
      <c r="A27" s="706" t="s">
        <v>100</v>
      </c>
      <c r="B27" s="699" t="s">
        <v>183</v>
      </c>
      <c r="C27" s="810" t="s">
        <v>331</v>
      </c>
      <c r="D27" s="808" t="s">
        <v>189</v>
      </c>
      <c r="E27" s="809"/>
      <c r="F27" s="809"/>
      <c r="G27" s="804" t="s">
        <v>209</v>
      </c>
      <c r="X27" s="330"/>
      <c r="Y27" s="330" t="s">
        <v>191</v>
      </c>
      <c r="Z27" s="330"/>
      <c r="AA27" s="330" t="s">
        <v>198</v>
      </c>
      <c r="AB27" s="330"/>
    </row>
    <row r="28" spans="1:28" s="119" customFormat="1" ht="39.6" customHeight="1" thickBot="1" x14ac:dyDescent="0.2">
      <c r="A28" s="783"/>
      <c r="B28" s="784"/>
      <c r="C28" s="811"/>
      <c r="D28" s="266" t="s">
        <v>212</v>
      </c>
      <c r="E28" s="266" t="s">
        <v>185</v>
      </c>
      <c r="F28" s="139" t="s">
        <v>276</v>
      </c>
      <c r="G28" s="805"/>
      <c r="J28" s="330"/>
      <c r="K28" s="330"/>
      <c r="X28" s="330"/>
      <c r="Y28" s="330" t="s">
        <v>192</v>
      </c>
      <c r="Z28" s="330"/>
      <c r="AA28" s="330" t="s">
        <v>197</v>
      </c>
      <c r="AB28" s="330"/>
    </row>
    <row r="29" spans="1:28" ht="66" customHeight="1" x14ac:dyDescent="0.15">
      <c r="A29" s="46">
        <v>1</v>
      </c>
      <c r="B29" s="104"/>
      <c r="C29" s="111"/>
      <c r="D29" s="105"/>
      <c r="E29" s="103"/>
      <c r="F29" s="111"/>
      <c r="G29" s="80"/>
      <c r="J29" s="315"/>
      <c r="K29" s="331" t="s">
        <v>376</v>
      </c>
      <c r="X29" s="315"/>
      <c r="Y29" s="315" t="s">
        <v>194</v>
      </c>
      <c r="Z29" s="315"/>
      <c r="AA29" s="315"/>
      <c r="AB29" s="315"/>
    </row>
    <row r="30" spans="1:28" ht="66" customHeight="1" x14ac:dyDescent="0.15">
      <c r="A30" s="46">
        <v>2</v>
      </c>
      <c r="B30" s="104"/>
      <c r="C30" s="111"/>
      <c r="D30" s="105"/>
      <c r="E30" s="103"/>
      <c r="F30" s="111"/>
      <c r="G30" s="80"/>
      <c r="J30" s="315"/>
      <c r="K30" s="331" t="s">
        <v>208</v>
      </c>
      <c r="X30" s="315"/>
      <c r="Y30" s="315"/>
      <c r="Z30" s="315"/>
      <c r="AA30" s="315"/>
      <c r="AB30" s="315"/>
    </row>
    <row r="31" spans="1:28" ht="66" customHeight="1" x14ac:dyDescent="0.15">
      <c r="A31" s="46">
        <v>3</v>
      </c>
      <c r="B31" s="104"/>
      <c r="C31" s="111"/>
      <c r="D31" s="105"/>
      <c r="E31" s="103"/>
      <c r="F31" s="111"/>
      <c r="G31" s="80"/>
      <c r="J31" s="315"/>
      <c r="K31" s="331"/>
      <c r="X31" s="315"/>
      <c r="Y31" s="315"/>
      <c r="Z31" s="315"/>
      <c r="AA31" s="315"/>
      <c r="AB31" s="315"/>
    </row>
    <row r="32" spans="1:28" ht="66" customHeight="1" x14ac:dyDescent="0.15">
      <c r="A32" s="46">
        <v>4</v>
      </c>
      <c r="B32" s="104"/>
      <c r="C32" s="111"/>
      <c r="D32" s="105"/>
      <c r="E32" s="103"/>
      <c r="F32" s="111"/>
      <c r="G32" s="80"/>
      <c r="J32" s="315"/>
      <c r="K32" s="331"/>
      <c r="X32" s="315"/>
      <c r="Y32" s="315"/>
      <c r="Z32" s="315"/>
      <c r="AA32" s="315"/>
      <c r="AB32" s="315"/>
    </row>
    <row r="33" spans="1:28" ht="66" customHeight="1" x14ac:dyDescent="0.15">
      <c r="A33" s="46">
        <v>5</v>
      </c>
      <c r="B33" s="104"/>
      <c r="C33" s="111"/>
      <c r="D33" s="105"/>
      <c r="E33" s="103"/>
      <c r="F33" s="111"/>
      <c r="G33" s="80"/>
      <c r="J33" s="315"/>
      <c r="K33" s="331"/>
      <c r="X33" s="315"/>
      <c r="Y33" s="315"/>
      <c r="Z33" s="315"/>
      <c r="AA33" s="315"/>
      <c r="AB33" s="315"/>
    </row>
    <row r="34" spans="1:28" ht="66" customHeight="1" x14ac:dyDescent="0.15">
      <c r="A34" s="46">
        <v>6</v>
      </c>
      <c r="B34" s="104"/>
      <c r="C34" s="111"/>
      <c r="D34" s="105"/>
      <c r="E34" s="103"/>
      <c r="F34" s="111"/>
      <c r="G34" s="80"/>
      <c r="X34" s="315"/>
      <c r="Y34" s="315" t="s">
        <v>195</v>
      </c>
      <c r="Z34" s="315"/>
      <c r="AA34" s="315"/>
      <c r="AB34" s="315"/>
    </row>
    <row r="35" spans="1:28" ht="66" customHeight="1" x14ac:dyDescent="0.15">
      <c r="A35" s="46">
        <v>7</v>
      </c>
      <c r="B35" s="104"/>
      <c r="C35" s="111"/>
      <c r="D35" s="105"/>
      <c r="E35" s="103"/>
      <c r="F35" s="111"/>
      <c r="G35" s="80"/>
      <c r="X35" s="315"/>
      <c r="Y35" s="315" t="s">
        <v>196</v>
      </c>
      <c r="Z35" s="315"/>
      <c r="AA35" s="315"/>
      <c r="AB35" s="315"/>
    </row>
    <row r="36" spans="1:28" ht="66" customHeight="1" x14ac:dyDescent="0.15">
      <c r="A36" s="46">
        <v>8</v>
      </c>
      <c r="B36" s="104"/>
      <c r="C36" s="111"/>
      <c r="D36" s="105"/>
      <c r="E36" s="103"/>
      <c r="F36" s="111"/>
      <c r="G36" s="80"/>
      <c r="X36" s="315"/>
      <c r="Y36" s="315" t="s">
        <v>170</v>
      </c>
      <c r="Z36" s="315"/>
      <c r="AA36" s="315"/>
      <c r="AB36" s="315"/>
    </row>
    <row r="37" spans="1:28" ht="66" customHeight="1" thickBot="1" x14ac:dyDescent="0.2">
      <c r="A37" s="89">
        <v>9</v>
      </c>
      <c r="B37" s="104"/>
      <c r="C37" s="111"/>
      <c r="D37" s="108"/>
      <c r="E37" s="109"/>
      <c r="F37" s="137"/>
      <c r="G37" s="272"/>
      <c r="X37" s="315"/>
      <c r="Y37" s="315"/>
      <c r="Z37" s="315"/>
      <c r="AA37" s="315"/>
      <c r="AB37" s="315"/>
    </row>
    <row r="38" spans="1:28" x14ac:dyDescent="0.15">
      <c r="X38" s="315"/>
      <c r="Y38" s="315"/>
      <c r="Z38" s="315"/>
      <c r="AA38" s="315"/>
      <c r="AB38" s="315"/>
    </row>
    <row r="39" spans="1:28" x14ac:dyDescent="0.15">
      <c r="X39" s="315"/>
      <c r="Y39" s="315"/>
      <c r="Z39" s="315"/>
      <c r="AA39" s="315"/>
      <c r="AB39" s="315"/>
    </row>
    <row r="40" spans="1:28" x14ac:dyDescent="0.15">
      <c r="X40" s="315"/>
      <c r="Y40" s="315"/>
      <c r="Z40" s="315"/>
      <c r="AA40" s="315"/>
      <c r="AB40" s="315"/>
    </row>
    <row r="41" spans="1:28" x14ac:dyDescent="0.15">
      <c r="X41" s="315"/>
      <c r="Y41" s="315"/>
      <c r="Z41" s="315"/>
      <c r="AA41" s="315"/>
      <c r="AB41" s="315"/>
    </row>
    <row r="42" spans="1:28" x14ac:dyDescent="0.15">
      <c r="X42" s="315"/>
      <c r="Y42" s="315"/>
      <c r="Z42" s="315"/>
      <c r="AA42" s="315"/>
      <c r="AB42" s="315"/>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$J$8:$J$9</formula1>
    </dataValidation>
    <dataValidation type="list" allowBlank="1" showInputMessage="1" showErrorMessage="1" sqref="C29:C37">
      <formula1>$K$30</formula1>
    </dataValidation>
  </dataValidations>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showGridLines="0" view="pageBreakPreview" zoomScaleNormal="100" zoomScaleSheetLayoutView="100" workbookViewId="0">
      <selection activeCell="X12" sqref="X12:AD12"/>
    </sheetView>
  </sheetViews>
  <sheetFormatPr defaultColWidth="9" defaultRowHeight="13.5" x14ac:dyDescent="0.15"/>
  <cols>
    <col min="1" max="22" width="2.5" style="1" customWidth="1"/>
    <col min="23" max="23" width="7.875" style="1" customWidth="1"/>
    <col min="24" max="35" width="2.5" style="1" customWidth="1"/>
    <col min="36" max="16384" width="9" style="1"/>
  </cols>
  <sheetData>
    <row r="1" spans="2:52" ht="14.25" thickBot="1" x14ac:dyDescent="0.2">
      <c r="P1" s="24"/>
      <c r="Q1" s="24"/>
      <c r="AG1" s="24"/>
      <c r="AH1" s="24"/>
    </row>
    <row r="2" spans="2:52" ht="13.5" customHeight="1" x14ac:dyDescent="0.15">
      <c r="B2" s="494" t="s">
        <v>569</v>
      </c>
      <c r="C2" s="495"/>
      <c r="D2" s="495"/>
      <c r="E2" s="495"/>
      <c r="F2" s="495"/>
      <c r="G2" s="495"/>
      <c r="H2" s="495"/>
      <c r="I2" s="495"/>
      <c r="J2" s="495"/>
      <c r="K2" s="495"/>
      <c r="L2" s="495"/>
      <c r="M2" s="495"/>
      <c r="N2" s="496"/>
      <c r="O2" s="24"/>
      <c r="P2" s="393"/>
      <c r="Q2" s="24"/>
      <c r="R2" s="416"/>
      <c r="S2" s="381" t="s">
        <v>501</v>
      </c>
      <c r="T2" s="375"/>
      <c r="U2" s="375"/>
      <c r="V2" s="375"/>
      <c r="W2" s="375"/>
      <c r="X2" s="375"/>
      <c r="Y2" s="375"/>
      <c r="Z2" s="375"/>
      <c r="AA2" s="375"/>
      <c r="AB2" s="375"/>
      <c r="AC2" s="375"/>
      <c r="AD2" s="375"/>
      <c r="AE2" s="375"/>
      <c r="AF2" s="375"/>
      <c r="AG2" s="376"/>
      <c r="AH2" s="24"/>
    </row>
    <row r="3" spans="2:52" ht="13.5" customHeight="1" thickBot="1" x14ac:dyDescent="0.2">
      <c r="B3" s="497"/>
      <c r="C3" s="498"/>
      <c r="D3" s="498"/>
      <c r="E3" s="498"/>
      <c r="F3" s="498"/>
      <c r="G3" s="498"/>
      <c r="H3" s="498"/>
      <c r="I3" s="498"/>
      <c r="J3" s="498"/>
      <c r="K3" s="498"/>
      <c r="L3" s="498"/>
      <c r="M3" s="498"/>
      <c r="N3" s="499"/>
      <c r="O3" s="24"/>
      <c r="P3" s="193"/>
      <c r="Q3" s="24"/>
      <c r="R3" s="412"/>
      <c r="S3" s="388" t="s">
        <v>406</v>
      </c>
      <c r="T3" s="377"/>
      <c r="U3" s="377"/>
      <c r="V3" s="377"/>
      <c r="W3" s="377"/>
      <c r="X3" s="377"/>
      <c r="Y3" s="377"/>
      <c r="Z3" s="377"/>
      <c r="AA3" s="377"/>
      <c r="AB3" s="377"/>
      <c r="AC3" s="377"/>
      <c r="AD3" s="377"/>
      <c r="AE3" s="377"/>
      <c r="AF3" s="377"/>
      <c r="AG3" s="378"/>
      <c r="AH3" s="24"/>
    </row>
    <row r="4" spans="2:52" ht="13.5" customHeight="1" thickBot="1" x14ac:dyDescent="0.2">
      <c r="B4" s="500"/>
      <c r="C4" s="501"/>
      <c r="D4" s="501"/>
      <c r="E4" s="501"/>
      <c r="F4" s="501"/>
      <c r="G4" s="501"/>
      <c r="H4" s="501"/>
      <c r="I4" s="501"/>
      <c r="J4" s="501"/>
      <c r="K4" s="501"/>
      <c r="L4" s="501"/>
      <c r="M4" s="501"/>
      <c r="N4" s="502"/>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815" t="s">
        <v>199</v>
      </c>
      <c r="C7" s="815"/>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21"/>
    </row>
    <row r="8" spans="2:52" ht="13.5" customHeight="1" x14ac:dyDescent="0.15">
      <c r="B8" s="815"/>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21"/>
    </row>
    <row r="10" spans="2:52" x14ac:dyDescent="0.15">
      <c r="B10" s="1" t="s">
        <v>518</v>
      </c>
      <c r="AZ10" s="1" t="s">
        <v>39</v>
      </c>
    </row>
    <row r="11" spans="2:52" ht="14.25" thickBot="1" x14ac:dyDescent="0.2">
      <c r="B11" s="34"/>
      <c r="C11" s="34"/>
      <c r="D11" s="34"/>
      <c r="E11" s="34"/>
      <c r="F11" s="34"/>
      <c r="G11" s="34"/>
      <c r="H11" s="34"/>
      <c r="I11" s="34"/>
      <c r="J11" s="34"/>
      <c r="K11" s="34"/>
      <c r="L11" s="34"/>
      <c r="M11" s="34"/>
      <c r="N11" s="34"/>
      <c r="O11" s="34"/>
      <c r="P11" s="34"/>
      <c r="Q11" s="34"/>
      <c r="R11" s="34"/>
      <c r="S11" s="34"/>
      <c r="T11" s="34"/>
      <c r="U11" s="34"/>
      <c r="V11" s="34"/>
      <c r="W11" s="34"/>
      <c r="AE11" s="34"/>
      <c r="AF11" s="34"/>
      <c r="AG11" s="34"/>
      <c r="AZ11" s="1" t="s">
        <v>40</v>
      </c>
    </row>
    <row r="12" spans="2:52" ht="90.6" customHeight="1" thickTop="1" thickBot="1" x14ac:dyDescent="0.2">
      <c r="B12" s="816" t="s">
        <v>446</v>
      </c>
      <c r="C12" s="817"/>
      <c r="D12" s="817"/>
      <c r="E12" s="817"/>
      <c r="F12" s="817"/>
      <c r="G12" s="817"/>
      <c r="H12" s="817"/>
      <c r="I12" s="817"/>
      <c r="J12" s="817"/>
      <c r="K12" s="817"/>
      <c r="L12" s="817"/>
      <c r="M12" s="817"/>
      <c r="N12" s="817"/>
      <c r="O12" s="817"/>
      <c r="P12" s="817"/>
      <c r="Q12" s="817"/>
      <c r="R12" s="817"/>
      <c r="S12" s="817"/>
      <c r="T12" s="817"/>
      <c r="U12" s="817"/>
      <c r="V12" s="817"/>
      <c r="W12" s="818"/>
      <c r="X12" s="624"/>
      <c r="Y12" s="625"/>
      <c r="Z12" s="625"/>
      <c r="AA12" s="625"/>
      <c r="AB12" s="625"/>
      <c r="AC12" s="625"/>
      <c r="AD12" s="625"/>
      <c r="AE12" s="765" t="s">
        <v>43</v>
      </c>
      <c r="AF12" s="766"/>
      <c r="AG12" s="767"/>
      <c r="AH12" s="22"/>
    </row>
    <row r="13" spans="2:52" ht="40.5" customHeight="1" thickTop="1" x14ac:dyDescent="0.15">
      <c r="B13" s="604" t="s">
        <v>19</v>
      </c>
      <c r="C13" s="605"/>
      <c r="D13" s="605"/>
      <c r="E13" s="605"/>
      <c r="F13" s="605"/>
      <c r="G13" s="605"/>
      <c r="H13" s="605"/>
      <c r="I13" s="605"/>
      <c r="J13" s="605"/>
      <c r="K13" s="605"/>
      <c r="L13" s="605"/>
      <c r="M13" s="605"/>
      <c r="N13" s="605"/>
      <c r="O13" s="605"/>
      <c r="P13" s="605"/>
      <c r="Q13" s="605"/>
      <c r="R13" s="605"/>
      <c r="S13" s="605"/>
      <c r="T13" s="605"/>
      <c r="U13" s="605"/>
      <c r="V13" s="605"/>
      <c r="W13" s="605"/>
      <c r="X13" s="622" t="str">
        <f>IF(X12&gt;365,"エラー（実回数で入力して下さい）",IF(X12&gt;=4,"算定可","算定不可"))</f>
        <v>算定不可</v>
      </c>
      <c r="Y13" s="622"/>
      <c r="Z13" s="622"/>
      <c r="AA13" s="622"/>
      <c r="AB13" s="622"/>
      <c r="AC13" s="622"/>
      <c r="AD13" s="622"/>
      <c r="AE13" s="798"/>
      <c r="AF13" s="798"/>
      <c r="AG13" s="799"/>
    </row>
    <row r="14" spans="2:52" ht="40.5" customHeight="1" thickBot="1" x14ac:dyDescent="0.2">
      <c r="B14" s="602" t="s">
        <v>20</v>
      </c>
      <c r="C14" s="603"/>
      <c r="D14" s="603"/>
      <c r="E14" s="603"/>
      <c r="F14" s="603"/>
      <c r="G14" s="603"/>
      <c r="H14" s="603"/>
      <c r="I14" s="603"/>
      <c r="J14" s="603"/>
      <c r="K14" s="603"/>
      <c r="L14" s="603"/>
      <c r="M14" s="603"/>
      <c r="N14" s="603"/>
      <c r="O14" s="603"/>
      <c r="P14" s="603"/>
      <c r="Q14" s="603"/>
      <c r="R14" s="603"/>
      <c r="S14" s="603"/>
      <c r="T14" s="603"/>
      <c r="U14" s="603"/>
      <c r="V14" s="603"/>
      <c r="W14" s="603"/>
      <c r="X14" s="611">
        <f>IF('2-2'!Q13&gt;=70,IF(X12&gt;=4,2,0),IF(X12&gt;=4,4,0))</f>
        <v>0</v>
      </c>
      <c r="Y14" s="574"/>
      <c r="Z14" s="574"/>
      <c r="AA14" s="574"/>
      <c r="AB14" s="574"/>
      <c r="AC14" s="574"/>
      <c r="AD14" s="574"/>
      <c r="AE14" s="574"/>
      <c r="AF14" s="574"/>
      <c r="AG14" s="575"/>
    </row>
    <row r="16" spans="2:52" x14ac:dyDescent="0.15">
      <c r="B16" s="1" t="s">
        <v>32</v>
      </c>
    </row>
    <row r="17" spans="2:34" x14ac:dyDescent="0.15">
      <c r="C17" s="1" t="s">
        <v>0</v>
      </c>
      <c r="E17" s="1" t="s">
        <v>577</v>
      </c>
    </row>
    <row r="18" spans="2:34" ht="14.25" thickBot="1" x14ac:dyDescent="0.2"/>
    <row r="19" spans="2:34" ht="30" customHeight="1" x14ac:dyDescent="0.15">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40"/>
      <c r="C20" s="231" t="s">
        <v>332</v>
      </c>
      <c r="D20" s="231"/>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32"/>
      <c r="AG20" s="233"/>
      <c r="AH20" s="204"/>
    </row>
    <row r="28" spans="2:34" x14ac:dyDescent="0.15">
      <c r="Y28" s="11" t="s">
        <v>44</v>
      </c>
      <c r="Z28" s="11" t="s">
        <v>45</v>
      </c>
    </row>
    <row r="29" spans="2:34" x14ac:dyDescent="0.15">
      <c r="Y29" s="11" t="s">
        <v>39</v>
      </c>
      <c r="Z29" s="11" t="s">
        <v>40</v>
      </c>
    </row>
  </sheetData>
  <sheetProtection algorithmName="SHA-512" hashValue="Yic6aErUM6PdF/V6ckC0Znn2qluCLHjs04P6CgSnkqNLOZR/vsMKvnJNC6OOlRURXFIDXAsdpD6Nqed/TR1R0A==" saltValue="g/FbD1qrzYCoV21G0gq/Nw==" spinCount="100000" sheet="1" objects="1" scenarios="1" selectLockedCells="1"/>
  <mergeCells count="9">
    <mergeCell ref="B2:N4"/>
    <mergeCell ref="B14:W14"/>
    <mergeCell ref="B7:AG8"/>
    <mergeCell ref="X12:AD12"/>
    <mergeCell ref="AE12:AG12"/>
    <mergeCell ref="B13:W13"/>
    <mergeCell ref="X13:AG13"/>
    <mergeCell ref="X14:AG14"/>
    <mergeCell ref="B12:W12"/>
  </mergeCells>
  <phoneticPr fontId="2"/>
  <pageMargins left="0.7" right="0.7" top="0.75" bottom="0.75" header="0.3" footer="0.3"/>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view="pageBreakPreview" zoomScale="85" zoomScaleNormal="100" zoomScaleSheetLayoutView="85" workbookViewId="0">
      <selection activeCell="A6" sqref="A6:A7"/>
    </sheetView>
  </sheetViews>
  <sheetFormatPr defaultRowHeight="13.5" x14ac:dyDescent="0.15"/>
  <cols>
    <col min="1" max="1" width="4.5" customWidth="1"/>
    <col min="2" max="2" width="40.5" customWidth="1"/>
    <col min="3" max="3" width="23.5" customWidth="1"/>
    <col min="4" max="4" width="22.75" customWidth="1"/>
    <col min="5" max="5" width="36.875" customWidth="1"/>
    <col min="6" max="6" width="19.75" customWidth="1"/>
    <col min="7" max="7" width="18.5" customWidth="1"/>
  </cols>
  <sheetData>
    <row r="2" spans="1:27" s="23" customFormat="1" ht="17.25" x14ac:dyDescent="0.15">
      <c r="A2" s="78"/>
      <c r="B2" s="196" t="s">
        <v>407</v>
      </c>
      <c r="C2" s="58"/>
      <c r="D2" s="58"/>
      <c r="E2" s="58"/>
      <c r="F2" s="58"/>
    </row>
    <row r="3" spans="1:27" s="23" customFormat="1" ht="18.600000000000001" customHeight="1" x14ac:dyDescent="0.15">
      <c r="A3" s="78"/>
      <c r="B3" s="196" t="s">
        <v>200</v>
      </c>
      <c r="C3" s="43"/>
      <c r="D3" s="43"/>
      <c r="E3" s="43"/>
      <c r="F3" s="43"/>
    </row>
    <row r="4" spans="1:27" s="23" customFormat="1" ht="25.15" customHeight="1" x14ac:dyDescent="0.15">
      <c r="A4" s="244" t="s">
        <v>425</v>
      </c>
      <c r="B4" s="107"/>
      <c r="C4" s="107"/>
      <c r="D4" s="107"/>
      <c r="E4" s="107"/>
      <c r="F4" s="107"/>
      <c r="G4" s="107"/>
    </row>
    <row r="5" spans="1:27" s="23" customFormat="1" ht="25.15" customHeight="1" thickBot="1" x14ac:dyDescent="0.2">
      <c r="A5" s="145" t="s">
        <v>228</v>
      </c>
      <c r="B5" s="107"/>
      <c r="C5" s="107"/>
      <c r="D5" s="107"/>
      <c r="E5" s="107"/>
      <c r="F5" s="107"/>
      <c r="G5" s="107"/>
    </row>
    <row r="6" spans="1:27" s="119" customFormat="1" ht="27" customHeight="1" x14ac:dyDescent="0.15">
      <c r="A6" s="771" t="s">
        <v>100</v>
      </c>
      <c r="B6" s="773" t="s">
        <v>183</v>
      </c>
      <c r="C6" s="773" t="s">
        <v>202</v>
      </c>
      <c r="D6" s="821" t="s">
        <v>180</v>
      </c>
      <c r="E6" s="819" t="s">
        <v>201</v>
      </c>
      <c r="F6" s="819"/>
      <c r="G6" s="820"/>
      <c r="Y6" s="119" t="s">
        <v>191</v>
      </c>
      <c r="AA6" s="119" t="s">
        <v>198</v>
      </c>
    </row>
    <row r="7" spans="1:27" s="119" customFormat="1" ht="25.9" customHeight="1" thickBot="1" x14ac:dyDescent="0.2">
      <c r="A7" s="772"/>
      <c r="B7" s="774"/>
      <c r="C7" s="774"/>
      <c r="D7" s="822"/>
      <c r="E7" s="261" t="s">
        <v>185</v>
      </c>
      <c r="F7" s="262" t="s">
        <v>168</v>
      </c>
      <c r="G7" s="263" t="s">
        <v>190</v>
      </c>
      <c r="Y7" s="119" t="s">
        <v>192</v>
      </c>
      <c r="AA7" s="119" t="s">
        <v>197</v>
      </c>
    </row>
    <row r="8" spans="1:27" s="118" customFormat="1" ht="135.6" customHeight="1" x14ac:dyDescent="0.15">
      <c r="A8" s="133">
        <v>1</v>
      </c>
      <c r="B8" s="149"/>
      <c r="C8" s="135"/>
      <c r="D8" s="136"/>
      <c r="E8" s="311"/>
      <c r="F8" s="136"/>
      <c r="G8" s="185"/>
      <c r="Y8" s="118" t="s">
        <v>193</v>
      </c>
    </row>
    <row r="9" spans="1:27" s="118" customFormat="1" ht="135.6" customHeight="1" x14ac:dyDescent="0.15">
      <c r="A9" s="133">
        <v>2</v>
      </c>
      <c r="B9" s="149"/>
      <c r="C9" s="135"/>
      <c r="D9" s="136"/>
      <c r="E9" s="311"/>
      <c r="F9" s="136"/>
      <c r="G9" s="185"/>
    </row>
    <row r="10" spans="1:27" ht="135.6" customHeight="1" x14ac:dyDescent="0.15">
      <c r="A10" s="46">
        <v>3</v>
      </c>
      <c r="B10" s="151"/>
      <c r="C10" s="135"/>
      <c r="D10" s="105"/>
      <c r="E10" s="103"/>
      <c r="F10" s="136"/>
      <c r="G10" s="185"/>
      <c r="Y10" t="s">
        <v>194</v>
      </c>
    </row>
    <row r="11" spans="1:27" ht="135.6" customHeight="1" thickBot="1" x14ac:dyDescent="0.2">
      <c r="A11" s="89">
        <v>4</v>
      </c>
      <c r="B11" s="162"/>
      <c r="C11" s="312"/>
      <c r="D11" s="108"/>
      <c r="E11" s="109"/>
      <c r="F11" s="313"/>
      <c r="G11" s="314"/>
      <c r="Y11" t="s">
        <v>195</v>
      </c>
    </row>
  </sheetData>
  <mergeCells count="5">
    <mergeCell ref="A6:A7"/>
    <mergeCell ref="B6:B7"/>
    <mergeCell ref="E6:G6"/>
    <mergeCell ref="D6:D7"/>
    <mergeCell ref="C6:C7"/>
  </mergeCells>
  <phoneticPr fontId="2"/>
  <dataValidations count="1">
    <dataValidation type="list" allowBlank="1" showInputMessage="1" showErrorMessage="1" sqref="G8:G11">
      <formula1>$AA$6:$AA$7</formula1>
    </dataValidation>
  </dataValidation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showGridLines="0" view="pageBreakPreview" zoomScaleNormal="100" zoomScaleSheetLayoutView="100" workbookViewId="0">
      <selection activeCell="X12" sqref="X12:AD12"/>
    </sheetView>
  </sheetViews>
  <sheetFormatPr defaultColWidth="9" defaultRowHeight="13.5" x14ac:dyDescent="0.15"/>
  <cols>
    <col min="1" max="22" width="2.5" style="1" customWidth="1"/>
    <col min="23" max="23" width="7.875" style="1" customWidth="1"/>
    <col min="24" max="28" width="2.5" style="1" customWidth="1"/>
    <col min="29" max="29" width="3.875" style="1" customWidth="1"/>
    <col min="30" max="35" width="2.5" style="1" customWidth="1"/>
    <col min="36" max="16384" width="9" style="1"/>
  </cols>
  <sheetData>
    <row r="1" spans="2:52" ht="14.25" thickBot="1" x14ac:dyDescent="0.2"/>
    <row r="2" spans="2:52" ht="13.5" customHeight="1" x14ac:dyDescent="0.15">
      <c r="B2" s="494" t="s">
        <v>570</v>
      </c>
      <c r="C2" s="495"/>
      <c r="D2" s="495"/>
      <c r="E2" s="495"/>
      <c r="F2" s="495"/>
      <c r="G2" s="495"/>
      <c r="H2" s="495"/>
      <c r="I2" s="495"/>
      <c r="J2" s="495"/>
      <c r="K2" s="495"/>
      <c r="L2" s="495"/>
      <c r="M2" s="495"/>
      <c r="N2" s="496"/>
      <c r="P2" s="393"/>
      <c r="Q2" s="24"/>
      <c r="R2" s="24"/>
      <c r="S2" s="416"/>
      <c r="T2" s="381" t="s">
        <v>501</v>
      </c>
      <c r="U2" s="375"/>
      <c r="V2" s="375"/>
      <c r="W2" s="375"/>
      <c r="X2" s="375"/>
      <c r="Y2" s="375"/>
      <c r="Z2" s="375"/>
      <c r="AA2" s="375"/>
      <c r="AB2" s="375"/>
      <c r="AC2" s="375"/>
      <c r="AD2" s="375"/>
      <c r="AE2" s="375"/>
      <c r="AF2" s="375"/>
      <c r="AG2" s="375"/>
      <c r="AH2" s="376"/>
    </row>
    <row r="3" spans="2:52" ht="13.5" customHeight="1" thickBot="1" x14ac:dyDescent="0.2">
      <c r="B3" s="497"/>
      <c r="C3" s="498"/>
      <c r="D3" s="498"/>
      <c r="E3" s="498"/>
      <c r="F3" s="498"/>
      <c r="G3" s="498"/>
      <c r="H3" s="498"/>
      <c r="I3" s="498"/>
      <c r="J3" s="498"/>
      <c r="K3" s="498"/>
      <c r="L3" s="498"/>
      <c r="M3" s="498"/>
      <c r="N3" s="499"/>
      <c r="P3" s="193"/>
      <c r="Q3" s="24"/>
      <c r="R3" s="24"/>
      <c r="S3" s="412"/>
      <c r="T3" s="388" t="s">
        <v>426</v>
      </c>
      <c r="U3" s="377"/>
      <c r="V3" s="377"/>
      <c r="W3" s="377"/>
      <c r="X3" s="377"/>
      <c r="Y3" s="377"/>
      <c r="Z3" s="377"/>
      <c r="AA3" s="377"/>
      <c r="AB3" s="377"/>
      <c r="AC3" s="377"/>
      <c r="AD3" s="377"/>
      <c r="AE3" s="377"/>
      <c r="AF3" s="377"/>
      <c r="AG3" s="377"/>
      <c r="AH3" s="378"/>
    </row>
    <row r="4" spans="2:52" ht="13.5" customHeight="1" thickBot="1" x14ac:dyDescent="0.2">
      <c r="B4" s="500"/>
      <c r="C4" s="501"/>
      <c r="D4" s="501"/>
      <c r="E4" s="501"/>
      <c r="F4" s="501"/>
      <c r="G4" s="501"/>
      <c r="H4" s="501"/>
      <c r="I4" s="501"/>
      <c r="J4" s="501"/>
      <c r="K4" s="501"/>
      <c r="L4" s="501"/>
      <c r="M4" s="501"/>
      <c r="N4" s="502"/>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514" t="s">
        <v>340</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52" ht="13.5" customHeight="1" x14ac:dyDescent="0.15">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52" x14ac:dyDescent="0.15">
      <c r="B10" s="1" t="s">
        <v>519</v>
      </c>
      <c r="AZ10" s="1" t="s">
        <v>39</v>
      </c>
    </row>
    <row r="11" spans="2:52" ht="14.25" thickBot="1" x14ac:dyDescent="0.2">
      <c r="B11" s="34"/>
      <c r="C11" s="34"/>
      <c r="D11" s="34"/>
      <c r="E11" s="34"/>
      <c r="F11" s="34"/>
      <c r="G11" s="34"/>
      <c r="H11" s="34"/>
      <c r="I11" s="34"/>
      <c r="J11" s="34"/>
      <c r="K11" s="34"/>
      <c r="L11" s="34"/>
      <c r="M11" s="34"/>
      <c r="N11" s="34"/>
      <c r="O11" s="34"/>
      <c r="P11" s="34"/>
      <c r="Q11" s="34"/>
      <c r="R11" s="34"/>
      <c r="S11" s="34"/>
      <c r="T11" s="34"/>
      <c r="U11" s="34"/>
      <c r="V11" s="34"/>
      <c r="W11" s="34"/>
      <c r="AE11" s="34"/>
      <c r="AF11" s="34"/>
      <c r="AG11" s="34"/>
      <c r="AZ11" s="1" t="s">
        <v>40</v>
      </c>
    </row>
    <row r="12" spans="2:52" ht="90.6" customHeight="1" thickTop="1" thickBot="1" x14ac:dyDescent="0.2">
      <c r="B12" s="816" t="s">
        <v>447</v>
      </c>
      <c r="C12" s="817"/>
      <c r="D12" s="817"/>
      <c r="E12" s="817"/>
      <c r="F12" s="817"/>
      <c r="G12" s="817"/>
      <c r="H12" s="817"/>
      <c r="I12" s="817"/>
      <c r="J12" s="817"/>
      <c r="K12" s="817"/>
      <c r="L12" s="817"/>
      <c r="M12" s="817"/>
      <c r="N12" s="817"/>
      <c r="O12" s="817"/>
      <c r="P12" s="817"/>
      <c r="Q12" s="817"/>
      <c r="R12" s="817"/>
      <c r="S12" s="817"/>
      <c r="T12" s="817"/>
      <c r="U12" s="817"/>
      <c r="V12" s="817"/>
      <c r="W12" s="818"/>
      <c r="X12" s="624"/>
      <c r="Y12" s="625"/>
      <c r="Z12" s="625"/>
      <c r="AA12" s="625"/>
      <c r="AB12" s="625"/>
      <c r="AC12" s="625"/>
      <c r="AD12" s="626"/>
      <c r="AE12" s="823" t="s">
        <v>43</v>
      </c>
      <c r="AF12" s="823"/>
      <c r="AG12" s="824"/>
      <c r="AH12" s="365"/>
    </row>
    <row r="13" spans="2:52" ht="40.5" customHeight="1" thickTop="1" x14ac:dyDescent="0.15">
      <c r="B13" s="604" t="s">
        <v>19</v>
      </c>
      <c r="C13" s="605"/>
      <c r="D13" s="605"/>
      <c r="E13" s="605"/>
      <c r="F13" s="605"/>
      <c r="G13" s="605"/>
      <c r="H13" s="605"/>
      <c r="I13" s="605"/>
      <c r="J13" s="605"/>
      <c r="K13" s="605"/>
      <c r="L13" s="605"/>
      <c r="M13" s="605"/>
      <c r="N13" s="605"/>
      <c r="O13" s="605"/>
      <c r="P13" s="605"/>
      <c r="Q13" s="605"/>
      <c r="R13" s="605"/>
      <c r="S13" s="605"/>
      <c r="T13" s="605"/>
      <c r="U13" s="605"/>
      <c r="V13" s="605"/>
      <c r="W13" s="605"/>
      <c r="X13" s="606" t="str">
        <f>IF(X12&gt;365,"エラー（実回数で入力して下さい）",IF(X12&gt;=3,"算定可","算定不可"))</f>
        <v>算定不可</v>
      </c>
      <c r="Y13" s="606"/>
      <c r="Z13" s="606"/>
      <c r="AA13" s="606"/>
      <c r="AB13" s="606"/>
      <c r="AC13" s="606"/>
      <c r="AD13" s="606"/>
      <c r="AE13" s="622"/>
      <c r="AF13" s="622"/>
      <c r="AG13" s="623"/>
    </row>
    <row r="14" spans="2:52" ht="40.5" customHeight="1" thickBot="1" x14ac:dyDescent="0.2">
      <c r="B14" s="602" t="s">
        <v>20</v>
      </c>
      <c r="C14" s="603"/>
      <c r="D14" s="603"/>
      <c r="E14" s="603"/>
      <c r="F14" s="603"/>
      <c r="G14" s="603"/>
      <c r="H14" s="603"/>
      <c r="I14" s="603"/>
      <c r="J14" s="603"/>
      <c r="K14" s="603"/>
      <c r="L14" s="603"/>
      <c r="M14" s="603"/>
      <c r="N14" s="603"/>
      <c r="O14" s="603"/>
      <c r="P14" s="603"/>
      <c r="Q14" s="603"/>
      <c r="R14" s="603"/>
      <c r="S14" s="603"/>
      <c r="T14" s="603"/>
      <c r="U14" s="603"/>
      <c r="V14" s="603"/>
      <c r="W14" s="603"/>
      <c r="X14" s="611">
        <f>IF('2-2'!Q13&gt;=70,IF(X12&gt;=3,3,0),IF(X12&gt;=3,6,0))</f>
        <v>0</v>
      </c>
      <c r="Y14" s="574"/>
      <c r="Z14" s="574"/>
      <c r="AA14" s="574"/>
      <c r="AB14" s="574"/>
      <c r="AC14" s="574"/>
      <c r="AD14" s="574"/>
      <c r="AE14" s="574"/>
      <c r="AF14" s="574"/>
      <c r="AG14" s="575"/>
    </row>
    <row r="16" spans="2:52" x14ac:dyDescent="0.15">
      <c r="B16" s="1" t="s">
        <v>32</v>
      </c>
    </row>
    <row r="17" spans="2:34" x14ac:dyDescent="0.15">
      <c r="C17" s="1" t="s">
        <v>0</v>
      </c>
      <c r="E17" s="1" t="s">
        <v>577</v>
      </c>
    </row>
    <row r="18" spans="2:34" ht="14.25" thickBot="1" x14ac:dyDescent="0.2"/>
    <row r="19" spans="2:34" ht="30" customHeight="1" x14ac:dyDescent="0.15">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40"/>
      <c r="C20" s="231" t="s">
        <v>346</v>
      </c>
      <c r="D20" s="231"/>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32"/>
      <c r="AG20" s="233"/>
      <c r="AH20" s="204"/>
    </row>
    <row r="28" spans="2:34" x14ac:dyDescent="0.15">
      <c r="Y28" s="11" t="s">
        <v>44</v>
      </c>
      <c r="Z28" s="11" t="s">
        <v>45</v>
      </c>
    </row>
    <row r="29" spans="2:34" x14ac:dyDescent="0.15">
      <c r="Y29" s="11" t="s">
        <v>39</v>
      </c>
      <c r="Z29" s="11" t="s">
        <v>40</v>
      </c>
    </row>
  </sheetData>
  <sheetProtection algorithmName="SHA-512" hashValue="gAnLdv686EnOdVAeLIWG+afTiX4QX/SaY+tfq7RmLbSLAyW2mePeRAco75LZ+JKhbUFWGsnA3FStJXrEM9Jbkg==" saltValue="6ecfljGcZe+V2EoU3CynDQ==" spinCount="100000" sheet="1" objects="1" scenarios="1" selectLockedCells="1"/>
  <mergeCells count="9">
    <mergeCell ref="B2:N4"/>
    <mergeCell ref="B13:W13"/>
    <mergeCell ref="X13:AG13"/>
    <mergeCell ref="B14:W14"/>
    <mergeCell ref="B7:AG8"/>
    <mergeCell ref="X12:AD12"/>
    <mergeCell ref="AE12:AG12"/>
    <mergeCell ref="X14:AG14"/>
    <mergeCell ref="B12:W12"/>
  </mergeCells>
  <phoneticPr fontId="2"/>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view="pageBreakPreview" zoomScale="60" zoomScaleNormal="100" workbookViewId="0">
      <selection activeCell="L9" sqref="L9"/>
    </sheetView>
  </sheetViews>
  <sheetFormatPr defaultRowHeight="13.5" x14ac:dyDescent="0.15"/>
  <cols>
    <col min="1" max="1" width="6.5" customWidth="1"/>
    <col min="2" max="2" width="29.5" customWidth="1"/>
    <col min="3" max="3" width="79.375" customWidth="1"/>
    <col min="4" max="4" width="22.75" customWidth="1"/>
  </cols>
  <sheetData>
    <row r="2" spans="1:4" s="115" customFormat="1" ht="31.15" customHeight="1" x14ac:dyDescent="0.15">
      <c r="A2" s="121"/>
      <c r="B2" s="197" t="s">
        <v>408</v>
      </c>
    </row>
    <row r="3" spans="1:4" s="115" customFormat="1" ht="32.450000000000003" customHeight="1" x14ac:dyDescent="0.15">
      <c r="A3" s="121"/>
      <c r="B3" s="197" t="s">
        <v>347</v>
      </c>
      <c r="C3" s="122"/>
      <c r="D3" s="122"/>
    </row>
    <row r="4" spans="1:4" s="115" customFormat="1" ht="9" customHeight="1" x14ac:dyDescent="0.15">
      <c r="A4" s="121"/>
    </row>
    <row r="5" spans="1:4" s="115" customFormat="1" ht="25.15" customHeight="1" thickBot="1" x14ac:dyDescent="0.2">
      <c r="A5" s="116" t="s">
        <v>348</v>
      </c>
      <c r="B5" s="116"/>
      <c r="C5" s="116"/>
      <c r="D5" s="116"/>
    </row>
    <row r="6" spans="1:4" s="131" customFormat="1" ht="40.15" customHeight="1" x14ac:dyDescent="0.15">
      <c r="A6" s="771" t="s">
        <v>100</v>
      </c>
      <c r="B6" s="773" t="s">
        <v>175</v>
      </c>
      <c r="C6" s="773" t="s">
        <v>357</v>
      </c>
      <c r="D6" s="775" t="s">
        <v>233</v>
      </c>
    </row>
    <row r="7" spans="1:4" s="131" customFormat="1" ht="40.15" customHeight="1" thickBot="1" x14ac:dyDescent="0.2">
      <c r="A7" s="772"/>
      <c r="B7" s="774"/>
      <c r="C7" s="774"/>
      <c r="D7" s="776"/>
    </row>
    <row r="8" spans="1:4" ht="149.44999999999999" customHeight="1" x14ac:dyDescent="0.15">
      <c r="A8" s="157">
        <v>1</v>
      </c>
      <c r="B8" s="255"/>
      <c r="C8" s="293"/>
      <c r="D8" s="256"/>
    </row>
    <row r="9" spans="1:4" ht="149.44999999999999" customHeight="1" x14ac:dyDescent="0.15">
      <c r="A9" s="282">
        <v>2</v>
      </c>
      <c r="B9" s="283"/>
      <c r="C9" s="283"/>
      <c r="D9" s="284"/>
    </row>
    <row r="10" spans="1:4" ht="138.6" customHeight="1" thickBot="1" x14ac:dyDescent="0.2">
      <c r="A10" s="160">
        <v>3</v>
      </c>
      <c r="B10" s="257"/>
      <c r="C10" s="257"/>
      <c r="D10" s="258"/>
    </row>
    <row r="11" spans="1:4" s="148" customFormat="1" ht="27" customHeight="1" x14ac:dyDescent="0.15">
      <c r="B11" s="148" t="s">
        <v>232</v>
      </c>
    </row>
    <row r="12" spans="1:4" s="148" customFormat="1" ht="27" customHeight="1" x14ac:dyDescent="0.15"/>
    <row r="13" spans="1:4" s="148" customFormat="1" ht="27" customHeight="1" x14ac:dyDescent="0.15"/>
    <row r="14" spans="1:4" ht="27" customHeight="1" x14ac:dyDescent="0.15"/>
    <row r="15" spans="1:4" ht="27" customHeight="1" x14ac:dyDescent="0.15"/>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view="pageBreakPreview" zoomScale="85" zoomScaleNormal="100" zoomScaleSheetLayoutView="85" workbookViewId="0">
      <selection activeCell="D15" sqref="D15"/>
    </sheetView>
  </sheetViews>
  <sheetFormatPr defaultColWidth="8.875" defaultRowHeight="13.5" x14ac:dyDescent="0.15"/>
  <cols>
    <col min="1" max="1" width="15.375" style="23" customWidth="1"/>
    <col min="2" max="2" width="20.875" style="23" customWidth="1"/>
    <col min="3" max="3" width="14.375" style="23" customWidth="1"/>
    <col min="4" max="4" width="14.5" style="23" customWidth="1"/>
    <col min="5" max="5" width="15.75" style="23" customWidth="1"/>
    <col min="6" max="6" width="13.25" style="23" customWidth="1"/>
    <col min="7" max="11" width="2.5" style="23" customWidth="1"/>
    <col min="12" max="16384" width="8.875" style="23"/>
  </cols>
  <sheetData>
    <row r="1" spans="1:6" x14ac:dyDescent="0.15">
      <c r="A1" s="186" t="s">
        <v>544</v>
      </c>
    </row>
    <row r="2" spans="1:6" x14ac:dyDescent="0.15">
      <c r="A2" s="43" t="s">
        <v>144</v>
      </c>
    </row>
    <row r="3" spans="1:6" ht="14.25" thickBot="1" x14ac:dyDescent="0.2"/>
    <row r="4" spans="1:6" ht="18.600000000000001" customHeight="1" thickBot="1" x14ac:dyDescent="0.2">
      <c r="C4" s="539" t="s">
        <v>482</v>
      </c>
      <c r="D4" s="543"/>
    </row>
    <row r="5" spans="1:6" ht="18" customHeight="1" x14ac:dyDescent="0.15">
      <c r="A5" s="539" t="s">
        <v>245</v>
      </c>
      <c r="B5" s="540"/>
      <c r="C5" s="544">
        <f>B42</f>
        <v>0</v>
      </c>
      <c r="D5" s="545"/>
    </row>
    <row r="6" spans="1:6" ht="19.899999999999999" customHeight="1" thickBot="1" x14ac:dyDescent="0.2">
      <c r="A6" s="541" t="s">
        <v>246</v>
      </c>
      <c r="B6" s="542"/>
      <c r="C6" s="546">
        <f>F42</f>
        <v>0</v>
      </c>
      <c r="D6" s="547"/>
    </row>
    <row r="8" spans="1:6" ht="14.25" thickBot="1" x14ac:dyDescent="0.2">
      <c r="A8" s="170" t="s">
        <v>247</v>
      </c>
    </row>
    <row r="9" spans="1:6" ht="30.6" customHeight="1" thickBot="1" x14ac:dyDescent="0.2">
      <c r="A9" s="90" t="s">
        <v>57</v>
      </c>
      <c r="B9" s="91" t="s">
        <v>359</v>
      </c>
      <c r="C9" s="92" t="s">
        <v>58</v>
      </c>
      <c r="D9" s="93" t="s">
        <v>62</v>
      </c>
      <c r="E9" s="93" t="s">
        <v>63</v>
      </c>
      <c r="F9" s="94" t="s">
        <v>59</v>
      </c>
    </row>
    <row r="10" spans="1:6" ht="19.899999999999999" customHeight="1" thickTop="1" x14ac:dyDescent="0.15">
      <c r="A10" s="26"/>
      <c r="B10" s="2"/>
      <c r="C10" s="6"/>
      <c r="D10" s="28"/>
      <c r="E10" s="7"/>
      <c r="F10" s="27">
        <f>IF(B10&gt;1,"エラー",IF(AND(C10&lt;&gt;B10,C10&lt;&gt;""),"エラー",IF(AND(D10&lt;&gt;B10,D10&lt;&gt;""),"エラー",IF(AND(E10&lt;&gt;B10,E10&lt;&gt;""),"エラー",IF(B10=C10,ROUNDDOWN(C10,1),IF(B10=D10,ROUNDDOWN(D10,1),IF(B10=E10,ROUNDDOWN(E10,1),0)))))))</f>
        <v>0</v>
      </c>
    </row>
    <row r="11" spans="1:6" ht="19.899999999999999" customHeight="1" x14ac:dyDescent="0.15">
      <c r="A11" s="26"/>
      <c r="B11" s="2"/>
      <c r="C11" s="4"/>
      <c r="D11" s="29"/>
      <c r="E11" s="5"/>
      <c r="F11" s="27">
        <f t="shared" ref="F11:F41" si="0">IF(B11&gt;1,"エラー",IF(AND(C11&lt;&gt;B11,C11&lt;&gt;""),"エラー",IF(AND(D11&lt;&gt;B11,D11&lt;&gt;""),"エラー",IF(AND(E11&lt;&gt;B11,E11&lt;&gt;""),"エラー",IF(B11=C11,ROUNDDOWN(C11,1),IF(B11=D11,ROUNDDOWN(D11,1),IF(B11=E11,ROUNDDOWN(E11,1),0)))))))</f>
        <v>0</v>
      </c>
    </row>
    <row r="12" spans="1:6" ht="19.899999999999999" customHeight="1" x14ac:dyDescent="0.15">
      <c r="A12" s="26"/>
      <c r="B12" s="3"/>
      <c r="C12" s="29"/>
      <c r="D12" s="29"/>
      <c r="E12" s="5"/>
      <c r="F12" s="27">
        <f>IF(B12&gt;1,"エラー",IF(AND(C12&lt;&gt;B12,C12&lt;&gt;""),"エラー",IF(AND(D12&lt;&gt;B12,D12&lt;&gt;""),"エラー",IF(AND(E12&lt;&gt;B12,E12&lt;&gt;""),"エラー",IF(B12=C12,ROUNDDOWN(C12,1),IF(B12=D12,ROUNDDOWN(D12,1),IF(B12=E12,ROUNDDOWN(E12,1),0)))))))</f>
        <v>0</v>
      </c>
    </row>
    <row r="13" spans="1:6" ht="19.899999999999999" customHeight="1" x14ac:dyDescent="0.15">
      <c r="A13" s="26"/>
      <c r="B13" s="3"/>
      <c r="C13" s="4"/>
      <c r="D13" s="29"/>
      <c r="E13" s="5"/>
      <c r="F13" s="27">
        <f>IF(B13&gt;1,"エラー",IF(AND(C13&lt;&gt;B13,C13&lt;&gt;""),"エラー",IF(AND(D13&lt;&gt;B13,D13&lt;&gt;""),"エラー",IF(AND(E13&lt;&gt;B13,E13&lt;&gt;""),"エラー",IF(B13=C13,ROUNDDOWN(C13,1),IF(B13=D13,ROUNDDOWN(D13,1),IF(B13=E13,ROUNDDOWN(E13,1),0)))))))</f>
        <v>0</v>
      </c>
    </row>
    <row r="14" spans="1:6" ht="19.899999999999999" customHeight="1" x14ac:dyDescent="0.15">
      <c r="A14" s="26"/>
      <c r="B14" s="2"/>
      <c r="C14" s="6"/>
      <c r="D14" s="28"/>
      <c r="E14" s="7"/>
      <c r="F14" s="27">
        <f t="shared" si="0"/>
        <v>0</v>
      </c>
    </row>
    <row r="15" spans="1:6" ht="19.899999999999999" customHeight="1" x14ac:dyDescent="0.15">
      <c r="A15" s="26"/>
      <c r="B15" s="2"/>
      <c r="C15" s="4"/>
      <c r="D15" s="29"/>
      <c r="E15" s="5"/>
      <c r="F15" s="27">
        <f t="shared" si="0"/>
        <v>0</v>
      </c>
    </row>
    <row r="16" spans="1:6" ht="19.899999999999999" customHeight="1" x14ac:dyDescent="0.15">
      <c r="A16" s="26"/>
      <c r="B16" s="3"/>
      <c r="C16" s="29"/>
      <c r="D16" s="29"/>
      <c r="E16" s="5"/>
      <c r="F16" s="27">
        <f t="shared" si="0"/>
        <v>0</v>
      </c>
    </row>
    <row r="17" spans="1:24" ht="19.899999999999999" customHeight="1" x14ac:dyDescent="0.15">
      <c r="A17" s="26"/>
      <c r="B17" s="3"/>
      <c r="C17" s="4"/>
      <c r="D17" s="29"/>
      <c r="E17" s="5"/>
      <c r="F17" s="27">
        <f t="shared" si="0"/>
        <v>0</v>
      </c>
    </row>
    <row r="18" spans="1:24" ht="19.899999999999999" customHeight="1" x14ac:dyDescent="0.15">
      <c r="A18" s="26"/>
      <c r="B18" s="3"/>
      <c r="C18" s="4"/>
      <c r="D18" s="29"/>
      <c r="E18" s="5"/>
      <c r="F18" s="27">
        <f t="shared" si="0"/>
        <v>0</v>
      </c>
      <c r="X18" s="23">
        <f>IF(Q18="週1日以上3日未満配置している",200000,IF(Q18="週3日以上7日未満配置している",400000,IF(Q18="週7日配置している",600000,0)))</f>
        <v>0</v>
      </c>
    </row>
    <row r="19" spans="1:24" ht="19.899999999999999" customHeight="1" x14ac:dyDescent="0.15">
      <c r="A19" s="26"/>
      <c r="B19" s="3"/>
      <c r="C19" s="29"/>
      <c r="D19" s="29"/>
      <c r="E19" s="5"/>
      <c r="F19" s="27">
        <f t="shared" si="0"/>
        <v>0</v>
      </c>
    </row>
    <row r="20" spans="1:24" ht="19.899999999999999" customHeight="1" x14ac:dyDescent="0.15">
      <c r="A20" s="26"/>
      <c r="B20" s="3"/>
      <c r="C20" s="29"/>
      <c r="D20" s="29"/>
      <c r="E20" s="5"/>
      <c r="F20" s="27">
        <f t="shared" si="0"/>
        <v>0</v>
      </c>
    </row>
    <row r="21" spans="1:24" ht="19.899999999999999" customHeight="1" x14ac:dyDescent="0.15">
      <c r="A21" s="26"/>
      <c r="B21" s="3"/>
      <c r="C21" s="4"/>
      <c r="D21" s="29"/>
      <c r="E21" s="5"/>
      <c r="F21" s="27">
        <f t="shared" si="0"/>
        <v>0</v>
      </c>
    </row>
    <row r="22" spans="1:24" ht="19.899999999999999" customHeight="1" x14ac:dyDescent="0.15">
      <c r="A22" s="26"/>
      <c r="B22" s="3"/>
      <c r="C22" s="29"/>
      <c r="D22" s="29"/>
      <c r="E22" s="5"/>
      <c r="F22" s="27">
        <f t="shared" si="0"/>
        <v>0</v>
      </c>
    </row>
    <row r="23" spans="1:24" ht="19.899999999999999" customHeight="1" x14ac:dyDescent="0.15">
      <c r="A23" s="26"/>
      <c r="B23" s="3"/>
      <c r="C23" s="29"/>
      <c r="D23" s="29"/>
      <c r="E23" s="5"/>
      <c r="F23" s="27">
        <f t="shared" si="0"/>
        <v>0</v>
      </c>
    </row>
    <row r="24" spans="1:24" ht="19.899999999999999" customHeight="1" x14ac:dyDescent="0.15">
      <c r="A24" s="26"/>
      <c r="B24" s="3"/>
      <c r="C24" s="29"/>
      <c r="D24" s="29"/>
      <c r="E24" s="5"/>
      <c r="F24" s="27">
        <f t="shared" si="0"/>
        <v>0</v>
      </c>
    </row>
    <row r="25" spans="1:24" ht="19.899999999999999" customHeight="1" x14ac:dyDescent="0.15">
      <c r="A25" s="26"/>
      <c r="B25" s="3"/>
      <c r="C25" s="29"/>
      <c r="D25" s="29"/>
      <c r="E25" s="5"/>
      <c r="F25" s="27">
        <f t="shared" si="0"/>
        <v>0</v>
      </c>
    </row>
    <row r="26" spans="1:24" ht="19.899999999999999" customHeight="1" x14ac:dyDescent="0.15">
      <c r="A26" s="26"/>
      <c r="B26" s="3"/>
      <c r="C26" s="29"/>
      <c r="D26" s="29"/>
      <c r="E26" s="5"/>
      <c r="F26" s="27">
        <f t="shared" si="0"/>
        <v>0</v>
      </c>
    </row>
    <row r="27" spans="1:24" ht="19.899999999999999" customHeight="1" x14ac:dyDescent="0.15">
      <c r="A27" s="26"/>
      <c r="B27" s="3"/>
      <c r="C27" s="29"/>
      <c r="D27" s="29"/>
      <c r="E27" s="5"/>
      <c r="F27" s="27">
        <f t="shared" si="0"/>
        <v>0</v>
      </c>
    </row>
    <row r="28" spans="1:24" ht="19.899999999999999" customHeight="1" x14ac:dyDescent="0.15">
      <c r="A28" s="26"/>
      <c r="B28" s="3"/>
      <c r="C28" s="29"/>
      <c r="D28" s="29"/>
      <c r="E28" s="5"/>
      <c r="F28" s="27">
        <f t="shared" si="0"/>
        <v>0</v>
      </c>
    </row>
    <row r="29" spans="1:24" ht="19.899999999999999" customHeight="1" x14ac:dyDescent="0.15">
      <c r="A29" s="26"/>
      <c r="B29" s="3"/>
      <c r="C29" s="29"/>
      <c r="D29" s="29"/>
      <c r="E29" s="5"/>
      <c r="F29" s="27">
        <f t="shared" si="0"/>
        <v>0</v>
      </c>
    </row>
    <row r="30" spans="1:24" ht="19.899999999999999" customHeight="1" x14ac:dyDescent="0.15">
      <c r="A30" s="26"/>
      <c r="B30" s="3"/>
      <c r="C30" s="29"/>
      <c r="D30" s="29"/>
      <c r="E30" s="5"/>
      <c r="F30" s="27">
        <f t="shared" si="0"/>
        <v>0</v>
      </c>
    </row>
    <row r="31" spans="1:24" ht="19.899999999999999" customHeight="1" x14ac:dyDescent="0.15">
      <c r="A31" s="26"/>
      <c r="B31" s="3"/>
      <c r="C31" s="29"/>
      <c r="D31" s="29"/>
      <c r="E31" s="5"/>
      <c r="F31" s="27">
        <f>IF(B31&gt;1,"エラー",IF(AND(C31&lt;&gt;B31,C31&lt;&gt;""),"エラー",IF(AND(D31&lt;&gt;B31,D31&lt;&gt;""),"エラー",IF(AND(E31&lt;&gt;B31,E31&lt;&gt;""),"エラー",IF(B31=C31,ROUNDDOWN(C31,1),IF(B31=D31,ROUNDDOWN(D31,1),IF(B31=E31,ROUNDDOWN(E31,1),0)))))))</f>
        <v>0</v>
      </c>
    </row>
    <row r="32" spans="1:24" ht="19.899999999999999" customHeight="1" x14ac:dyDescent="0.15">
      <c r="A32" s="26"/>
      <c r="B32" s="3"/>
      <c r="C32" s="29"/>
      <c r="D32" s="29"/>
      <c r="E32" s="5"/>
      <c r="F32" s="27">
        <f>IF(B32&gt;1,"エラー",IF(AND(C32&lt;&gt;B32,C32&lt;&gt;""),"エラー",IF(AND(D32&lt;&gt;B32,D32&lt;&gt;""),"エラー",IF(AND(E32&lt;&gt;B32,E32&lt;&gt;""),"エラー",IF(B32=C32,ROUNDDOWN(C32,1),IF(B32=D32,ROUNDDOWN(D32,1),IF(B32=E32,ROUNDDOWN(E32,1),0)))))))</f>
        <v>0</v>
      </c>
    </row>
    <row r="33" spans="1:6" ht="19.899999999999999" customHeight="1" x14ac:dyDescent="0.15">
      <c r="A33" s="26"/>
      <c r="B33" s="3"/>
      <c r="C33" s="29"/>
      <c r="D33" s="29"/>
      <c r="E33" s="5"/>
      <c r="F33" s="27">
        <f>IF(B33&gt;1,"エラー",IF(AND(C33&lt;&gt;B33,C33&lt;&gt;""),"エラー",IF(AND(D33&lt;&gt;B33,D33&lt;&gt;""),"エラー",IF(AND(E33&lt;&gt;B33,E33&lt;&gt;""),"エラー",IF(B33=C33,ROUNDDOWN(C33,1),IF(B33=D33,ROUNDDOWN(D33,1),IF(B33=E33,ROUNDDOWN(E33,1),0)))))))</f>
        <v>0</v>
      </c>
    </row>
    <row r="34" spans="1:6" ht="19.899999999999999" customHeight="1" x14ac:dyDescent="0.15">
      <c r="A34" s="26"/>
      <c r="B34" s="3"/>
      <c r="C34" s="29"/>
      <c r="D34" s="29"/>
      <c r="E34" s="5"/>
      <c r="F34" s="27">
        <f>IF(B34&gt;1,"エラー",IF(AND(C34&lt;&gt;B34,C34&lt;&gt;""),"エラー",IF(AND(D34&lt;&gt;B34,D34&lt;&gt;""),"エラー",IF(AND(E34&lt;&gt;B34,E34&lt;&gt;""),"エラー",IF(B34=C34,ROUNDDOWN(C34,1),IF(B34=D34,ROUNDDOWN(D34,1),IF(B34=E34,ROUNDDOWN(E34,1),0)))))))</f>
        <v>0</v>
      </c>
    </row>
    <row r="35" spans="1:6" ht="19.899999999999999" customHeight="1" x14ac:dyDescent="0.15">
      <c r="A35" s="26"/>
      <c r="B35" s="3"/>
      <c r="C35" s="29"/>
      <c r="D35" s="29"/>
      <c r="E35" s="5"/>
      <c r="F35" s="27">
        <f>IF(B35&gt;1,"エラー",IF(AND(C35&lt;&gt;B35,C35&lt;&gt;""),"エラー",IF(AND(D35&lt;&gt;B35,D35&lt;&gt;""),"エラー",IF(AND(E35&lt;&gt;B35,E35&lt;&gt;""),"エラー",IF(B35=C35,ROUNDDOWN(C35,1),IF(B35=D35,ROUNDDOWN(D35,1),IF(B35=E35,ROUNDDOWN(E35,1),0)))))))</f>
        <v>0</v>
      </c>
    </row>
    <row r="36" spans="1:6" ht="19.899999999999999" customHeight="1" x14ac:dyDescent="0.15">
      <c r="A36" s="26"/>
      <c r="B36" s="3"/>
      <c r="C36" s="29"/>
      <c r="D36" s="29"/>
      <c r="E36" s="5"/>
      <c r="F36" s="27">
        <f t="shared" si="0"/>
        <v>0</v>
      </c>
    </row>
    <row r="37" spans="1:6" ht="19.899999999999999" customHeight="1" x14ac:dyDescent="0.15">
      <c r="A37" s="26"/>
      <c r="B37" s="3"/>
      <c r="C37" s="29"/>
      <c r="D37" s="29"/>
      <c r="E37" s="5"/>
      <c r="F37" s="27">
        <f t="shared" si="0"/>
        <v>0</v>
      </c>
    </row>
    <row r="38" spans="1:6" ht="19.899999999999999" customHeight="1" x14ac:dyDescent="0.15">
      <c r="A38" s="26"/>
      <c r="B38" s="3"/>
      <c r="C38" s="29"/>
      <c r="D38" s="29"/>
      <c r="E38" s="5"/>
      <c r="F38" s="27">
        <f t="shared" si="0"/>
        <v>0</v>
      </c>
    </row>
    <row r="39" spans="1:6" ht="19.899999999999999" customHeight="1" x14ac:dyDescent="0.15">
      <c r="A39" s="26"/>
      <c r="B39" s="3"/>
      <c r="C39" s="29"/>
      <c r="D39" s="29"/>
      <c r="E39" s="5"/>
      <c r="F39" s="27">
        <f>IF(B39&gt;1,"エラー",IF(AND(C39&lt;&gt;B39,C39&lt;&gt;""),"エラー",IF(AND(D39&lt;&gt;B39,D39&lt;&gt;""),"エラー",IF(AND(E39&lt;&gt;B39,E39&lt;&gt;""),"エラー",IF(B39=C39,ROUNDDOWN(C39,1),IF(B39=D39,ROUNDDOWN(D39,1),IF(B39=E39,ROUNDDOWN(E39,1),0)))))))</f>
        <v>0</v>
      </c>
    </row>
    <row r="40" spans="1:6" ht="19.899999999999999" customHeight="1" x14ac:dyDescent="0.15">
      <c r="A40" s="26"/>
      <c r="B40" s="3"/>
      <c r="C40" s="29"/>
      <c r="D40" s="29"/>
      <c r="E40" s="5"/>
      <c r="F40" s="27">
        <f t="shared" si="0"/>
        <v>0</v>
      </c>
    </row>
    <row r="41" spans="1:6" ht="19.899999999999999" customHeight="1" thickBot="1" x14ac:dyDescent="0.2">
      <c r="A41" s="294"/>
      <c r="B41" s="166"/>
      <c r="C41" s="167"/>
      <c r="D41" s="167"/>
      <c r="E41" s="168"/>
      <c r="F41" s="169">
        <f t="shared" si="0"/>
        <v>0</v>
      </c>
    </row>
    <row r="42" spans="1:6" ht="25.15" hidden="1" customHeight="1" thickBot="1" x14ac:dyDescent="0.2">
      <c r="A42" s="163" t="s">
        <v>60</v>
      </c>
      <c r="B42" s="164">
        <f>ROUNDDOWN(SUM(B10:B41),1)</f>
        <v>0</v>
      </c>
      <c r="C42" s="165"/>
      <c r="D42" s="165"/>
      <c r="E42" s="165"/>
      <c r="F42" s="164">
        <f>ROUNDDOWN(SUM(F10:F41),1)</f>
        <v>0</v>
      </c>
    </row>
    <row r="43" spans="1:6" ht="13.9" customHeight="1" x14ac:dyDescent="0.15"/>
    <row r="44" spans="1:6" ht="30" customHeight="1" x14ac:dyDescent="0.15">
      <c r="A44" s="536" t="s">
        <v>64</v>
      </c>
      <c r="B44" s="537"/>
      <c r="C44" s="538"/>
      <c r="D44" s="538"/>
      <c r="E44" s="538"/>
      <c r="F44" s="538"/>
    </row>
  </sheetData>
  <mergeCells count="6">
    <mergeCell ref="A44:F44"/>
    <mergeCell ref="A5:B5"/>
    <mergeCell ref="A6:B6"/>
    <mergeCell ref="C4:D4"/>
    <mergeCell ref="C5:D5"/>
    <mergeCell ref="C6:D6"/>
  </mergeCells>
  <phoneticPr fontId="2"/>
  <pageMargins left="0.7" right="0.7" top="0.75" bottom="0.75" header="0.3" footer="0.3"/>
  <pageSetup paperSize="9" scale="94"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4.25" style="1" customWidth="1"/>
    <col min="30" max="32" width="2.5" style="1" customWidth="1"/>
    <col min="33" max="33" width="2.625" style="1" customWidth="1"/>
    <col min="34" max="34" width="2.5" style="1" customWidth="1"/>
    <col min="35" max="16384" width="9" style="1"/>
  </cols>
  <sheetData>
    <row r="1" spans="2:39" ht="14.25" thickBot="1" x14ac:dyDescent="0.2"/>
    <row r="2" spans="2:39" ht="13.5" customHeight="1" thickBot="1" x14ac:dyDescent="0.2">
      <c r="B2" s="494" t="s">
        <v>571</v>
      </c>
      <c r="C2" s="495"/>
      <c r="D2" s="495"/>
      <c r="E2" s="495"/>
      <c r="F2" s="495"/>
      <c r="G2" s="495"/>
      <c r="H2" s="495"/>
      <c r="I2" s="495"/>
      <c r="J2" s="495"/>
      <c r="K2" s="495"/>
      <c r="L2" s="495"/>
      <c r="M2" s="495"/>
      <c r="N2" s="496"/>
    </row>
    <row r="3" spans="2:39" ht="13.5" customHeight="1" x14ac:dyDescent="0.15">
      <c r="B3" s="497"/>
      <c r="C3" s="498"/>
      <c r="D3" s="498"/>
      <c r="E3" s="498"/>
      <c r="F3" s="498"/>
      <c r="G3" s="498"/>
      <c r="H3" s="498"/>
      <c r="I3" s="498"/>
      <c r="J3" s="498"/>
      <c r="K3" s="498"/>
      <c r="L3" s="498"/>
      <c r="M3" s="498"/>
      <c r="N3" s="499"/>
      <c r="Q3" s="24"/>
      <c r="R3" s="416"/>
      <c r="S3" s="381" t="s">
        <v>501</v>
      </c>
      <c r="T3" s="382"/>
      <c r="U3" s="382"/>
      <c r="V3" s="382"/>
      <c r="W3" s="382"/>
      <c r="X3" s="382"/>
      <c r="Y3" s="382"/>
      <c r="Z3" s="382"/>
      <c r="AA3" s="382"/>
      <c r="AB3" s="382"/>
      <c r="AC3" s="382"/>
      <c r="AD3" s="382"/>
      <c r="AE3" s="382"/>
      <c r="AF3" s="382"/>
      <c r="AG3" s="382"/>
      <c r="AH3" s="384"/>
    </row>
    <row r="4" spans="2:39" ht="13.5" customHeight="1" thickBot="1" x14ac:dyDescent="0.2">
      <c r="B4" s="500"/>
      <c r="C4" s="501"/>
      <c r="D4" s="501"/>
      <c r="E4" s="501"/>
      <c r="F4" s="501"/>
      <c r="G4" s="501"/>
      <c r="H4" s="501"/>
      <c r="I4" s="501"/>
      <c r="J4" s="501"/>
      <c r="K4" s="501"/>
      <c r="L4" s="501"/>
      <c r="M4" s="501"/>
      <c r="N4" s="502"/>
      <c r="Q4" s="24"/>
      <c r="R4" s="412"/>
      <c r="S4" s="388" t="s">
        <v>409</v>
      </c>
      <c r="T4" s="385"/>
      <c r="U4" s="385"/>
      <c r="V4" s="385"/>
      <c r="W4" s="385"/>
      <c r="X4" s="385"/>
      <c r="Y4" s="385"/>
      <c r="Z4" s="385"/>
      <c r="AA4" s="385"/>
      <c r="AB4" s="385"/>
      <c r="AC4" s="385"/>
      <c r="AD4" s="385"/>
      <c r="AE4" s="385"/>
      <c r="AF4" s="385"/>
      <c r="AG4" s="385"/>
      <c r="AH4" s="386"/>
    </row>
    <row r="5" spans="2:39" x14ac:dyDescent="0.15">
      <c r="R5" s="24"/>
      <c r="V5" s="193"/>
      <c r="W5" s="24"/>
      <c r="X5" s="24"/>
      <c r="Y5" s="24"/>
      <c r="Z5" s="24"/>
      <c r="AA5" s="24"/>
      <c r="AB5" s="24"/>
      <c r="AC5" s="24"/>
      <c r="AD5" s="24"/>
      <c r="AE5" s="24"/>
      <c r="AF5" s="24"/>
    </row>
    <row r="6" spans="2:39" ht="13.5" customHeight="1" x14ac:dyDescent="0.15">
      <c r="B6" s="514" t="s">
        <v>342</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9"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9" x14ac:dyDescent="0.15">
      <c r="B9" s="1" t="s">
        <v>526</v>
      </c>
    </row>
    <row r="10" spans="2:39" ht="14.25" thickBot="1" x14ac:dyDescent="0.2"/>
    <row r="11" spans="2:39" ht="66" customHeight="1" thickTop="1" thickBot="1" x14ac:dyDescent="0.2">
      <c r="B11" s="662" t="s">
        <v>448</v>
      </c>
      <c r="C11" s="663"/>
      <c r="D11" s="663"/>
      <c r="E11" s="663"/>
      <c r="F11" s="663"/>
      <c r="G11" s="663"/>
      <c r="H11" s="663"/>
      <c r="I11" s="663"/>
      <c r="J11" s="663"/>
      <c r="K11" s="663"/>
      <c r="L11" s="663"/>
      <c r="M11" s="663"/>
      <c r="N11" s="663"/>
      <c r="O11" s="663"/>
      <c r="P11" s="663"/>
      <c r="Q11" s="663"/>
      <c r="R11" s="663"/>
      <c r="S11" s="663"/>
      <c r="T11" s="663"/>
      <c r="U11" s="663"/>
      <c r="V11" s="663"/>
      <c r="W11" s="664"/>
      <c r="X11" s="624"/>
      <c r="Y11" s="625"/>
      <c r="Z11" s="625"/>
      <c r="AA11" s="625"/>
      <c r="AB11" s="625"/>
      <c r="AC11" s="625"/>
      <c r="AD11" s="625"/>
      <c r="AE11" s="625"/>
      <c r="AF11" s="625"/>
      <c r="AG11" s="626"/>
      <c r="AJ11" s="268"/>
      <c r="AK11" s="268"/>
    </row>
    <row r="12" spans="2:39" ht="40.5" customHeight="1" thickTop="1" x14ac:dyDescent="0.15">
      <c r="B12" s="604" t="s">
        <v>19</v>
      </c>
      <c r="C12" s="605"/>
      <c r="D12" s="605"/>
      <c r="E12" s="605"/>
      <c r="F12" s="605"/>
      <c r="G12" s="605"/>
      <c r="H12" s="605"/>
      <c r="I12" s="605"/>
      <c r="J12" s="605"/>
      <c r="K12" s="605"/>
      <c r="L12" s="605"/>
      <c r="M12" s="605"/>
      <c r="N12" s="605"/>
      <c r="O12" s="605"/>
      <c r="P12" s="605"/>
      <c r="Q12" s="605"/>
      <c r="R12" s="605"/>
      <c r="S12" s="605"/>
      <c r="T12" s="605"/>
      <c r="U12" s="605"/>
      <c r="V12" s="605"/>
      <c r="W12" s="605"/>
      <c r="X12" s="606" t="str">
        <f>IF(X11="強化している","算定可","算定不可")</f>
        <v>算定不可</v>
      </c>
      <c r="Y12" s="606"/>
      <c r="Z12" s="606"/>
      <c r="AA12" s="606"/>
      <c r="AB12" s="606"/>
      <c r="AC12" s="606"/>
      <c r="AD12" s="606"/>
      <c r="AE12" s="606"/>
      <c r="AF12" s="606"/>
      <c r="AG12" s="607"/>
      <c r="AI12" s="268"/>
      <c r="AJ12" s="269" t="s">
        <v>440</v>
      </c>
      <c r="AK12" s="268"/>
      <c r="AL12" s="285"/>
      <c r="AM12" s="268"/>
    </row>
    <row r="13" spans="2:39" ht="40.5" customHeight="1" thickBot="1" x14ac:dyDescent="0.2">
      <c r="B13" s="602" t="s">
        <v>20</v>
      </c>
      <c r="C13" s="603"/>
      <c r="D13" s="603"/>
      <c r="E13" s="603"/>
      <c r="F13" s="603"/>
      <c r="G13" s="603"/>
      <c r="H13" s="603"/>
      <c r="I13" s="603"/>
      <c r="J13" s="603"/>
      <c r="K13" s="603"/>
      <c r="L13" s="603"/>
      <c r="M13" s="603"/>
      <c r="N13" s="603"/>
      <c r="O13" s="603"/>
      <c r="P13" s="603"/>
      <c r="Q13" s="603"/>
      <c r="R13" s="603"/>
      <c r="S13" s="603"/>
      <c r="T13" s="603"/>
      <c r="U13" s="603"/>
      <c r="V13" s="603"/>
      <c r="W13" s="603"/>
      <c r="X13" s="611">
        <f>IF('2-2'!Q13&gt;=70,IF(X12="算定可",5,0),IF(X12="算定可",10,0))</f>
        <v>0</v>
      </c>
      <c r="Y13" s="574"/>
      <c r="Z13" s="574"/>
      <c r="AA13" s="574"/>
      <c r="AB13" s="574"/>
      <c r="AC13" s="574"/>
      <c r="AD13" s="574"/>
      <c r="AE13" s="574"/>
      <c r="AF13" s="574"/>
      <c r="AG13" s="575"/>
      <c r="AI13" s="268"/>
      <c r="AJ13" s="269" t="s">
        <v>441</v>
      </c>
      <c r="AK13" s="268"/>
      <c r="AL13" s="285"/>
      <c r="AM13" s="268"/>
    </row>
    <row r="14" spans="2:39" ht="7.9" customHeight="1" x14ac:dyDescent="0.15">
      <c r="AJ14" s="268"/>
      <c r="AK14" s="268"/>
    </row>
    <row r="15" spans="2:39" x14ac:dyDescent="0.15">
      <c r="B15" s="1" t="s">
        <v>32</v>
      </c>
      <c r="AJ15" s="268"/>
      <c r="AK15" s="268"/>
    </row>
    <row r="16" spans="2:39" x14ac:dyDescent="0.15">
      <c r="C16" s="1" t="s">
        <v>0</v>
      </c>
      <c r="E16" s="1" t="s">
        <v>6</v>
      </c>
      <c r="AJ16" s="268"/>
      <c r="AK16" s="268"/>
    </row>
    <row r="18" spans="2:34" ht="7.15" customHeight="1" x14ac:dyDescent="0.15">
      <c r="E18" s="33"/>
      <c r="F18" s="23"/>
      <c r="G18" s="23"/>
      <c r="H18" s="23"/>
      <c r="I18" s="23"/>
      <c r="J18" s="23"/>
      <c r="K18" s="23"/>
      <c r="L18" s="23"/>
      <c r="M18" s="23"/>
      <c r="N18" s="23"/>
      <c r="O18" s="23"/>
      <c r="P18" s="23"/>
      <c r="Q18" s="23"/>
      <c r="R18" s="23"/>
      <c r="S18" s="23"/>
      <c r="T18" s="23"/>
      <c r="U18" s="23"/>
      <c r="V18" s="23"/>
      <c r="W18" s="23"/>
      <c r="X18" s="23"/>
      <c r="Y18" s="23"/>
      <c r="Z18" s="23"/>
      <c r="AA18" s="23"/>
    </row>
    <row r="19" spans="2:34" ht="14.25" thickBot="1" x14ac:dyDescent="0.2"/>
    <row r="20" spans="2:34" ht="30" customHeight="1" x14ac:dyDescent="0.15">
      <c r="B20" s="226" t="s">
        <v>278</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x14ac:dyDescent="0.15">
      <c r="B21" s="236"/>
      <c r="C21" s="237" t="s">
        <v>208</v>
      </c>
      <c r="D21" s="237"/>
      <c r="E21" s="237" t="s">
        <v>349</v>
      </c>
      <c r="F21" s="237"/>
      <c r="G21" s="237"/>
      <c r="H21" s="237"/>
      <c r="I21" s="237"/>
      <c r="J21" s="237"/>
      <c r="K21" s="237"/>
      <c r="L21" s="237"/>
      <c r="M21" s="237"/>
      <c r="N21" s="237"/>
      <c r="O21" s="237"/>
      <c r="P21" s="237"/>
      <c r="Q21" s="237"/>
      <c r="R21" s="237"/>
      <c r="S21" s="237"/>
      <c r="T21" s="237"/>
      <c r="U21" s="237"/>
      <c r="V21" s="238"/>
      <c r="W21" s="238"/>
      <c r="X21" s="238"/>
      <c r="Y21" s="238"/>
      <c r="Z21" s="238"/>
      <c r="AA21" s="238"/>
      <c r="AB21" s="238"/>
      <c r="AC21" s="238"/>
      <c r="AD21" s="238"/>
      <c r="AE21" s="238"/>
      <c r="AF21" s="238"/>
      <c r="AG21" s="239"/>
      <c r="AH21" s="204"/>
    </row>
    <row r="22" spans="2:34" ht="30" customHeight="1" thickBot="1" x14ac:dyDescent="0.2">
      <c r="B22" s="230"/>
      <c r="C22" s="231" t="s">
        <v>208</v>
      </c>
      <c r="D22" s="231"/>
      <c r="E22" s="231" t="s">
        <v>350</v>
      </c>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eHUaYJwslLZYuY8F7pmHO63B0n6A0fneTgZlVQtW8jxUjfrRD6MxQqcj7ZvUFG1+07ZHbo9cRtcLU6dr8xsIhA==" saltValue="9KtSoIAW1C/qcDd2lLS5zA==" spinCount="100000" sheet="1" selectLockedCells="1"/>
  <mergeCells count="8">
    <mergeCell ref="B2:N4"/>
    <mergeCell ref="B13:W13"/>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F8" sqref="F8"/>
    </sheetView>
  </sheetViews>
  <sheetFormatPr defaultRowHeight="13.5" x14ac:dyDescent="0.15"/>
  <cols>
    <col min="1" max="1" width="7.5" customWidth="1"/>
    <col min="2" max="2" width="63.375" customWidth="1"/>
    <col min="3" max="3" width="65.375" customWidth="1"/>
  </cols>
  <sheetData>
    <row r="2" spans="1:23" s="23" customFormat="1" ht="17.25" x14ac:dyDescent="0.15">
      <c r="A2" s="78"/>
      <c r="B2" s="196" t="s">
        <v>410</v>
      </c>
      <c r="C2" s="58"/>
    </row>
    <row r="3" spans="1:23" s="23" customFormat="1" ht="18.600000000000001" customHeight="1" x14ac:dyDescent="0.15">
      <c r="A3" s="78"/>
      <c r="B3" s="196" t="s">
        <v>351</v>
      </c>
      <c r="C3" s="43"/>
    </row>
    <row r="4" spans="1:23" s="23" customFormat="1" ht="25.15" customHeight="1" thickBot="1" x14ac:dyDescent="0.2">
      <c r="A4" s="244"/>
      <c r="B4" s="107" t="s">
        <v>354</v>
      </c>
      <c r="C4" s="107"/>
    </row>
    <row r="5" spans="1:23" s="119" customFormat="1" ht="27" customHeight="1" thickBot="1" x14ac:dyDescent="0.2">
      <c r="A5" s="771" t="s">
        <v>100</v>
      </c>
      <c r="B5" s="825" t="s">
        <v>353</v>
      </c>
      <c r="C5" s="826"/>
      <c r="U5" s="119" t="s">
        <v>191</v>
      </c>
      <c r="W5" s="119" t="s">
        <v>198</v>
      </c>
    </row>
    <row r="6" spans="1:23" s="119" customFormat="1" ht="25.9" customHeight="1" thickTop="1" thickBot="1" x14ac:dyDescent="0.2">
      <c r="A6" s="772"/>
      <c r="B6" s="270" t="s">
        <v>352</v>
      </c>
      <c r="C6" s="288" t="s">
        <v>185</v>
      </c>
      <c r="U6" s="119" t="s">
        <v>192</v>
      </c>
      <c r="W6" s="119" t="s">
        <v>197</v>
      </c>
    </row>
    <row r="7" spans="1:23" s="118" customFormat="1" ht="135.6" customHeight="1" x14ac:dyDescent="0.15">
      <c r="A7" s="133">
        <v>1</v>
      </c>
      <c r="B7" s="134"/>
      <c r="C7" s="289"/>
      <c r="U7" s="118" t="s">
        <v>193</v>
      </c>
    </row>
    <row r="8" spans="1:23" ht="135.6" customHeight="1" x14ac:dyDescent="0.15">
      <c r="A8" s="46">
        <v>2</v>
      </c>
      <c r="B8" s="286"/>
      <c r="C8" s="290"/>
      <c r="U8" t="s">
        <v>194</v>
      </c>
    </row>
    <row r="9" spans="1:23" ht="135.6" customHeight="1" thickBot="1" x14ac:dyDescent="0.2">
      <c r="A9" s="89">
        <v>3</v>
      </c>
      <c r="B9" s="106"/>
      <c r="C9" s="291"/>
      <c r="U9" t="s">
        <v>195</v>
      </c>
    </row>
  </sheetData>
  <mergeCells count="2">
    <mergeCell ref="A5:A6"/>
    <mergeCell ref="B5:C5"/>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5" style="1" customWidth="1"/>
    <col min="30" max="32" width="2.5" style="1" customWidth="1"/>
    <col min="33" max="33" width="2.625" style="1" customWidth="1"/>
    <col min="34" max="34" width="2.5" style="1" customWidth="1"/>
    <col min="35" max="35" width="9" style="1"/>
    <col min="36" max="36" width="27.5" style="1" customWidth="1"/>
    <col min="37" max="37" width="9" style="1"/>
    <col min="38" max="38" width="0" style="1" hidden="1" customWidth="1"/>
    <col min="39" max="16384" width="9" style="1"/>
  </cols>
  <sheetData>
    <row r="1" spans="2:39" ht="14.25" thickBot="1" x14ac:dyDescent="0.2"/>
    <row r="2" spans="2:39" ht="13.5" customHeight="1" thickBot="1" x14ac:dyDescent="0.2">
      <c r="B2" s="494" t="s">
        <v>572</v>
      </c>
      <c r="C2" s="495"/>
      <c r="D2" s="495"/>
      <c r="E2" s="495"/>
      <c r="F2" s="495"/>
      <c r="G2" s="495"/>
      <c r="H2" s="495"/>
      <c r="I2" s="495"/>
      <c r="J2" s="495"/>
      <c r="K2" s="495"/>
      <c r="L2" s="495"/>
      <c r="M2" s="495"/>
      <c r="N2" s="496"/>
    </row>
    <row r="3" spans="2:39" ht="13.5" customHeight="1" x14ac:dyDescent="0.15">
      <c r="B3" s="497"/>
      <c r="C3" s="498"/>
      <c r="D3" s="498"/>
      <c r="E3" s="498"/>
      <c r="F3" s="498"/>
      <c r="G3" s="498"/>
      <c r="H3" s="498"/>
      <c r="I3" s="498"/>
      <c r="J3" s="498"/>
      <c r="K3" s="498"/>
      <c r="L3" s="498"/>
      <c r="M3" s="498"/>
      <c r="N3" s="499"/>
      <c r="R3" s="381" t="s">
        <v>501</v>
      </c>
      <c r="S3" s="382"/>
      <c r="T3" s="382"/>
      <c r="U3" s="382"/>
      <c r="V3" s="382"/>
      <c r="W3" s="382"/>
      <c r="X3" s="382"/>
      <c r="Y3" s="382"/>
      <c r="Z3" s="382"/>
      <c r="AA3" s="382"/>
      <c r="AB3" s="382"/>
      <c r="AC3" s="382"/>
      <c r="AD3" s="382"/>
      <c r="AE3" s="382"/>
      <c r="AF3" s="382"/>
      <c r="AG3" s="384"/>
    </row>
    <row r="4" spans="2:39" ht="13.5" customHeight="1" thickBot="1" x14ac:dyDescent="0.2">
      <c r="B4" s="500"/>
      <c r="C4" s="501"/>
      <c r="D4" s="501"/>
      <c r="E4" s="501"/>
      <c r="F4" s="501"/>
      <c r="G4" s="501"/>
      <c r="H4" s="501"/>
      <c r="I4" s="501"/>
      <c r="J4" s="501"/>
      <c r="K4" s="501"/>
      <c r="L4" s="501"/>
      <c r="M4" s="501"/>
      <c r="N4" s="502"/>
      <c r="R4" s="388" t="s">
        <v>411</v>
      </c>
      <c r="S4" s="385"/>
      <c r="T4" s="385"/>
      <c r="U4" s="385"/>
      <c r="V4" s="385"/>
      <c r="W4" s="385"/>
      <c r="X4" s="385"/>
      <c r="Y4" s="385"/>
      <c r="Z4" s="385"/>
      <c r="AA4" s="385"/>
      <c r="AB4" s="385"/>
      <c r="AC4" s="385"/>
      <c r="AD4" s="385"/>
      <c r="AE4" s="385"/>
      <c r="AF4" s="385"/>
      <c r="AG4" s="386"/>
    </row>
    <row r="5" spans="2:39" x14ac:dyDescent="0.15">
      <c r="V5" s="193"/>
      <c r="W5" s="24"/>
      <c r="X5" s="24"/>
      <c r="Y5" s="24"/>
      <c r="Z5" s="24"/>
      <c r="AA5" s="24"/>
      <c r="AB5" s="24"/>
      <c r="AC5" s="24"/>
      <c r="AD5" s="24"/>
      <c r="AE5" s="24"/>
      <c r="AF5" s="24"/>
    </row>
    <row r="6" spans="2:39" ht="13.5" customHeight="1" x14ac:dyDescent="0.15">
      <c r="B6" s="514" t="s">
        <v>413</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9"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9" x14ac:dyDescent="0.15">
      <c r="B9" s="1" t="s">
        <v>527</v>
      </c>
    </row>
    <row r="10" spans="2:39" ht="14.25" thickBot="1" x14ac:dyDescent="0.2"/>
    <row r="11" spans="2:39" ht="76.900000000000006" customHeight="1" thickTop="1" thickBot="1" x14ac:dyDescent="0.2">
      <c r="B11" s="662" t="s">
        <v>449</v>
      </c>
      <c r="C11" s="663"/>
      <c r="D11" s="663"/>
      <c r="E11" s="663"/>
      <c r="F11" s="663"/>
      <c r="G11" s="663"/>
      <c r="H11" s="663"/>
      <c r="I11" s="663"/>
      <c r="J11" s="663"/>
      <c r="K11" s="663"/>
      <c r="L11" s="663"/>
      <c r="M11" s="663"/>
      <c r="N11" s="663"/>
      <c r="O11" s="663"/>
      <c r="P11" s="663"/>
      <c r="Q11" s="663"/>
      <c r="R11" s="663"/>
      <c r="S11" s="663"/>
      <c r="T11" s="663"/>
      <c r="U11" s="663"/>
      <c r="V11" s="663"/>
      <c r="W11" s="664"/>
      <c r="X11" s="624"/>
      <c r="Y11" s="625"/>
      <c r="Z11" s="625"/>
      <c r="AA11" s="625"/>
      <c r="AB11" s="625"/>
      <c r="AC11" s="625"/>
      <c r="AD11" s="625"/>
      <c r="AE11" s="625"/>
      <c r="AF11" s="625"/>
      <c r="AG11" s="626"/>
      <c r="AI11" s="268"/>
      <c r="AJ11" s="332"/>
      <c r="AK11" s="268"/>
    </row>
    <row r="12" spans="2:39" ht="40.5" customHeight="1" thickTop="1" x14ac:dyDescent="0.15">
      <c r="B12" s="604" t="s">
        <v>19</v>
      </c>
      <c r="C12" s="605"/>
      <c r="D12" s="605"/>
      <c r="E12" s="605"/>
      <c r="F12" s="605"/>
      <c r="G12" s="605"/>
      <c r="H12" s="605"/>
      <c r="I12" s="605"/>
      <c r="J12" s="605"/>
      <c r="K12" s="605"/>
      <c r="L12" s="605"/>
      <c r="M12" s="605"/>
      <c r="N12" s="605"/>
      <c r="O12" s="605"/>
      <c r="P12" s="605"/>
      <c r="Q12" s="605"/>
      <c r="R12" s="605"/>
      <c r="S12" s="605"/>
      <c r="T12" s="605"/>
      <c r="U12" s="605"/>
      <c r="V12" s="605"/>
      <c r="W12" s="605"/>
      <c r="X12" s="606" t="str">
        <f>IF(X11=AJ12,"算定可","算定不可")</f>
        <v>算定不可</v>
      </c>
      <c r="Y12" s="606"/>
      <c r="Z12" s="606"/>
      <c r="AA12" s="606"/>
      <c r="AB12" s="606"/>
      <c r="AC12" s="606"/>
      <c r="AD12" s="606"/>
      <c r="AE12" s="606"/>
      <c r="AF12" s="606"/>
      <c r="AG12" s="607"/>
      <c r="AI12" s="268"/>
      <c r="AJ12" s="333" t="s">
        <v>417</v>
      </c>
      <c r="AK12" s="268"/>
      <c r="AL12" s="285"/>
      <c r="AM12" s="268"/>
    </row>
    <row r="13" spans="2:39" ht="40.5" customHeight="1" thickBot="1" x14ac:dyDescent="0.2">
      <c r="B13" s="602" t="s">
        <v>20</v>
      </c>
      <c r="C13" s="603"/>
      <c r="D13" s="603"/>
      <c r="E13" s="603"/>
      <c r="F13" s="603"/>
      <c r="G13" s="603"/>
      <c r="H13" s="603"/>
      <c r="I13" s="603"/>
      <c r="J13" s="603"/>
      <c r="K13" s="603"/>
      <c r="L13" s="603"/>
      <c r="M13" s="603"/>
      <c r="N13" s="603"/>
      <c r="O13" s="603"/>
      <c r="P13" s="603"/>
      <c r="Q13" s="603"/>
      <c r="R13" s="603"/>
      <c r="S13" s="603"/>
      <c r="T13" s="603"/>
      <c r="U13" s="603"/>
      <c r="V13" s="603"/>
      <c r="W13" s="603"/>
      <c r="X13" s="18"/>
      <c r="Y13" s="19"/>
      <c r="Z13" s="19"/>
      <c r="AA13" s="19"/>
      <c r="AB13" s="19"/>
      <c r="AC13" s="287">
        <f>IF('2-2'!Q13&gt;=70,IF(X12="算定可",3,0),IF(X12="算定可",3,0))</f>
        <v>0</v>
      </c>
      <c r="AD13" s="19"/>
      <c r="AE13" s="19"/>
      <c r="AF13" s="19"/>
      <c r="AG13" s="20"/>
      <c r="AI13" s="268"/>
      <c r="AJ13" s="332" t="s">
        <v>418</v>
      </c>
      <c r="AK13" s="268"/>
      <c r="AL13" s="1">
        <f>IF('2-2'!Q13&gt;=70,IF(X12="算定可",3,0),IF(X12="算定可",3,0))</f>
        <v>0</v>
      </c>
      <c r="AM13" s="268"/>
    </row>
    <row r="14" spans="2:39" ht="7.9" customHeight="1" x14ac:dyDescent="0.15">
      <c r="AI14" s="268"/>
      <c r="AJ14" s="268"/>
      <c r="AK14" s="268"/>
    </row>
    <row r="15" spans="2:39" x14ac:dyDescent="0.15">
      <c r="B15" s="1" t="s">
        <v>32</v>
      </c>
      <c r="AI15" s="268"/>
      <c r="AJ15" s="268"/>
      <c r="AK15" s="268"/>
    </row>
    <row r="16" spans="2:39" x14ac:dyDescent="0.15">
      <c r="C16" s="1" t="s">
        <v>0</v>
      </c>
      <c r="E16" s="1" t="s">
        <v>6</v>
      </c>
      <c r="AI16" s="268"/>
      <c r="AJ16" s="268"/>
      <c r="AK16" s="268"/>
    </row>
    <row r="17" spans="2:37" x14ac:dyDescent="0.15">
      <c r="AI17" s="268"/>
      <c r="AJ17" s="268"/>
      <c r="AK17" s="268"/>
    </row>
    <row r="18" spans="2:37" ht="7.15" customHeight="1" x14ac:dyDescent="0.15">
      <c r="E18" s="33"/>
      <c r="F18" s="23"/>
      <c r="G18" s="23"/>
      <c r="H18" s="23"/>
      <c r="I18" s="23"/>
      <c r="J18" s="23"/>
      <c r="K18" s="23"/>
      <c r="L18" s="23"/>
      <c r="M18" s="23"/>
      <c r="N18" s="23"/>
      <c r="O18" s="23"/>
      <c r="P18" s="23"/>
      <c r="Q18" s="23"/>
      <c r="R18" s="23"/>
      <c r="S18" s="23"/>
      <c r="T18" s="23"/>
      <c r="U18" s="23"/>
      <c r="V18" s="23"/>
      <c r="W18" s="23"/>
      <c r="X18" s="23"/>
      <c r="Y18" s="23"/>
      <c r="Z18" s="23"/>
      <c r="AA18" s="23"/>
    </row>
    <row r="19" spans="2:37" ht="14.25" thickBot="1" x14ac:dyDescent="0.2"/>
    <row r="20" spans="2:37" ht="30" customHeight="1" x14ac:dyDescent="0.15">
      <c r="B20" s="226" t="s">
        <v>278</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7" ht="30" customHeight="1" x14ac:dyDescent="0.15">
      <c r="B21" s="236"/>
      <c r="C21" s="237" t="s">
        <v>208</v>
      </c>
      <c r="D21" s="237"/>
      <c r="E21" s="827" t="s">
        <v>414</v>
      </c>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239"/>
      <c r="AH21" s="204"/>
    </row>
    <row r="22" spans="2:37" ht="30" customHeight="1" thickBot="1" x14ac:dyDescent="0.2">
      <c r="B22" s="230"/>
      <c r="C22" s="231"/>
      <c r="D22" s="231"/>
      <c r="E22" s="231"/>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3DI/N/+5ztBUprVm8+EzwvKe+8GM+vCVSOFakOkJDypvWBggBs12XlCTrcCdZgFKuNrWP0CHdz+G36WGpt99wA==" saltValue="jwLZBd30x4SQ1ez/iNaOsg==" spinCount="100000" sheet="1" selectLockedCells="1"/>
  <mergeCells count="8">
    <mergeCell ref="B2:N4"/>
    <mergeCell ref="E21:AF21"/>
    <mergeCell ref="B13:W13"/>
    <mergeCell ref="B6:AG7"/>
    <mergeCell ref="B11:W11"/>
    <mergeCell ref="X11:AG11"/>
    <mergeCell ref="B12:W12"/>
    <mergeCell ref="X12:AG12"/>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
  <sheetViews>
    <sheetView view="pageBreakPreview" zoomScale="85" zoomScaleNormal="100" zoomScaleSheetLayoutView="85" workbookViewId="0">
      <selection activeCell="E8" sqref="E8"/>
    </sheetView>
  </sheetViews>
  <sheetFormatPr defaultRowHeight="13.5" x14ac:dyDescent="0.15"/>
  <cols>
    <col min="1" max="1" width="4.5" customWidth="1"/>
    <col min="2" max="2" width="40.5" customWidth="1"/>
    <col min="3" max="3" width="36.875" customWidth="1"/>
    <col min="4" max="4" width="19.75" customWidth="1"/>
    <col min="5" max="5" width="18.5" customWidth="1"/>
  </cols>
  <sheetData>
    <row r="2" spans="1:25" s="23" customFormat="1" ht="17.25" x14ac:dyDescent="0.15">
      <c r="A2" s="78"/>
      <c r="B2" s="196" t="s">
        <v>407</v>
      </c>
      <c r="C2" s="58"/>
      <c r="D2" s="58"/>
    </row>
    <row r="3" spans="1:25" s="23" customFormat="1" ht="18.600000000000001" customHeight="1" x14ac:dyDescent="0.15">
      <c r="A3" s="78"/>
      <c r="B3" s="196" t="s">
        <v>200</v>
      </c>
      <c r="C3" s="43"/>
      <c r="D3" s="43"/>
    </row>
    <row r="4" spans="1:25" s="23" customFormat="1" ht="25.15" customHeight="1" x14ac:dyDescent="0.15">
      <c r="A4" s="244" t="s">
        <v>337</v>
      </c>
      <c r="B4" s="107"/>
      <c r="C4" s="107"/>
      <c r="D4" s="107"/>
      <c r="E4" s="107"/>
    </row>
    <row r="5" spans="1:25" s="23" customFormat="1" ht="25.15" customHeight="1" thickBot="1" x14ac:dyDescent="0.2">
      <c r="A5" s="145" t="s">
        <v>228</v>
      </c>
      <c r="B5" s="107"/>
      <c r="C5" s="107"/>
      <c r="D5" s="107"/>
      <c r="E5" s="107"/>
    </row>
    <row r="6" spans="1:25" s="119" customFormat="1" ht="27" customHeight="1" x14ac:dyDescent="0.15">
      <c r="A6" s="771" t="s">
        <v>100</v>
      </c>
      <c r="B6" s="773" t="s">
        <v>419</v>
      </c>
      <c r="C6" s="819" t="s">
        <v>201</v>
      </c>
      <c r="D6" s="819"/>
      <c r="E6" s="820"/>
      <c r="W6" s="119" t="s">
        <v>191</v>
      </c>
      <c r="Y6" s="119" t="s">
        <v>198</v>
      </c>
    </row>
    <row r="7" spans="1:25" s="119" customFormat="1" ht="25.9" customHeight="1" thickBot="1" x14ac:dyDescent="0.2">
      <c r="A7" s="772"/>
      <c r="B7" s="774"/>
      <c r="C7" s="261" t="s">
        <v>185</v>
      </c>
      <c r="D7" s="262" t="s">
        <v>168</v>
      </c>
      <c r="E7" s="263" t="s">
        <v>190</v>
      </c>
      <c r="W7" s="119" t="s">
        <v>192</v>
      </c>
      <c r="Y7" s="119" t="s">
        <v>197</v>
      </c>
    </row>
    <row r="8" spans="1:25" s="118" customFormat="1" ht="135.6" customHeight="1" thickBot="1" x14ac:dyDescent="0.2">
      <c r="A8" s="133">
        <v>1</v>
      </c>
      <c r="B8" s="149"/>
      <c r="C8" s="311"/>
      <c r="D8" s="136"/>
      <c r="E8" s="185"/>
      <c r="W8" s="118" t="s">
        <v>193</v>
      </c>
    </row>
    <row r="9" spans="1:25" ht="135.6" customHeight="1" x14ac:dyDescent="0.15">
      <c r="A9" s="46">
        <v>2</v>
      </c>
      <c r="B9" s="151"/>
      <c r="C9" s="103"/>
      <c r="D9" s="136"/>
      <c r="E9" s="185"/>
      <c r="H9" s="773" t="s">
        <v>175</v>
      </c>
      <c r="I9" s="773" t="s">
        <v>357</v>
      </c>
      <c r="J9" s="775" t="s">
        <v>233</v>
      </c>
      <c r="W9" t="s">
        <v>194</v>
      </c>
    </row>
    <row r="10" spans="1:25" ht="135.6" customHeight="1" thickBot="1" x14ac:dyDescent="0.2">
      <c r="A10" s="89">
        <v>3</v>
      </c>
      <c r="B10" s="162"/>
      <c r="C10" s="109"/>
      <c r="D10" s="313"/>
      <c r="E10" s="314"/>
      <c r="H10" s="774"/>
      <c r="I10" s="774"/>
      <c r="J10" s="776"/>
      <c r="W10" t="s">
        <v>195</v>
      </c>
    </row>
  </sheetData>
  <mergeCells count="6">
    <mergeCell ref="H9:H10"/>
    <mergeCell ref="I9:I10"/>
    <mergeCell ref="J9:J10"/>
    <mergeCell ref="A6:A7"/>
    <mergeCell ref="B6:B7"/>
    <mergeCell ref="C6:E6"/>
  </mergeCells>
  <phoneticPr fontId="2"/>
  <dataValidations count="1">
    <dataValidation type="list" allowBlank="1" showInputMessage="1" showErrorMessage="1" sqref="E8:E10">
      <formula1>$Y$6:$Y$7</formula1>
    </dataValidation>
  </dataValidation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view="pageBreakPreview" zoomScale="85" zoomScaleNormal="100" zoomScaleSheetLayoutView="85" workbookViewId="0">
      <selection activeCell="K10" sqref="K10"/>
    </sheetView>
  </sheetViews>
  <sheetFormatPr defaultRowHeight="13.5" x14ac:dyDescent="0.15"/>
  <cols>
    <col min="1" max="1" width="5.625" customWidth="1"/>
    <col min="2" max="2" width="115" customWidth="1"/>
  </cols>
  <sheetData>
    <row r="2" spans="1:22" s="23" customFormat="1" ht="17.25" x14ac:dyDescent="0.15">
      <c r="A2" s="78"/>
      <c r="B2" s="196" t="s">
        <v>412</v>
      </c>
    </row>
    <row r="3" spans="1:22" s="23" customFormat="1" ht="18.600000000000001" customHeight="1" x14ac:dyDescent="0.15">
      <c r="A3" s="78"/>
      <c r="B3" s="196" t="s">
        <v>355</v>
      </c>
    </row>
    <row r="4" spans="1:22" s="23" customFormat="1" ht="25.15" customHeight="1" x14ac:dyDescent="0.15">
      <c r="A4" s="298" t="s">
        <v>362</v>
      </c>
      <c r="B4" s="107"/>
    </row>
    <row r="5" spans="1:22" s="23" customFormat="1" ht="25.15" customHeight="1" thickBot="1" x14ac:dyDescent="0.2">
      <c r="A5" s="244"/>
      <c r="B5" s="107" t="s">
        <v>363</v>
      </c>
    </row>
    <row r="6" spans="1:22" s="119" customFormat="1" ht="27" customHeight="1" thickBot="1" x14ac:dyDescent="0.2">
      <c r="A6" s="123" t="s">
        <v>100</v>
      </c>
      <c r="B6" s="300" t="s">
        <v>356</v>
      </c>
      <c r="T6" s="119" t="s">
        <v>191</v>
      </c>
      <c r="V6" s="119" t="s">
        <v>198</v>
      </c>
    </row>
    <row r="7" spans="1:22" s="118" customFormat="1" ht="70.150000000000006" customHeight="1" thickTop="1" x14ac:dyDescent="0.15">
      <c r="A7" s="133">
        <v>1</v>
      </c>
      <c r="B7" s="301"/>
      <c r="T7" s="118" t="s">
        <v>193</v>
      </c>
    </row>
    <row r="8" spans="1:22" s="118" customFormat="1" ht="70.150000000000006" customHeight="1" x14ac:dyDescent="0.15">
      <c r="A8" s="133">
        <v>2</v>
      </c>
      <c r="B8" s="301"/>
    </row>
    <row r="9" spans="1:22" s="118" customFormat="1" ht="70.150000000000006" customHeight="1" x14ac:dyDescent="0.15">
      <c r="A9" s="133">
        <v>3</v>
      </c>
      <c r="B9" s="301"/>
    </row>
    <row r="10" spans="1:22" s="118" customFormat="1" ht="70.150000000000006" customHeight="1" x14ac:dyDescent="0.15">
      <c r="A10" s="133">
        <v>4</v>
      </c>
      <c r="B10" s="301"/>
    </row>
    <row r="11" spans="1:22" ht="70.150000000000006" customHeight="1" thickBot="1" x14ac:dyDescent="0.2">
      <c r="A11" s="89">
        <v>5</v>
      </c>
      <c r="B11" s="302"/>
      <c r="T11" t="s">
        <v>194</v>
      </c>
    </row>
    <row r="12" spans="1:22" ht="18.600000000000001" customHeight="1" x14ac:dyDescent="0.15">
      <c r="A12" s="296"/>
      <c r="B12" s="297"/>
    </row>
    <row r="13" spans="1:22" ht="27" customHeight="1" thickBot="1" x14ac:dyDescent="0.2">
      <c r="A13" s="292"/>
      <c r="B13" s="299" t="s">
        <v>364</v>
      </c>
    </row>
    <row r="14" spans="1:22" s="119" customFormat="1" ht="27" customHeight="1" thickBot="1" x14ac:dyDescent="0.2">
      <c r="A14" s="123" t="s">
        <v>100</v>
      </c>
      <c r="B14" s="300" t="s">
        <v>356</v>
      </c>
      <c r="T14" s="119" t="s">
        <v>191</v>
      </c>
      <c r="V14" s="119" t="s">
        <v>198</v>
      </c>
    </row>
    <row r="15" spans="1:22" s="118" customFormat="1" ht="70.150000000000006" customHeight="1" thickTop="1" x14ac:dyDescent="0.15">
      <c r="A15" s="133">
        <v>1</v>
      </c>
      <c r="B15" s="289"/>
      <c r="T15" s="118" t="s">
        <v>193</v>
      </c>
    </row>
    <row r="16" spans="1:22" s="118" customFormat="1" ht="70.150000000000006" customHeight="1" x14ac:dyDescent="0.15">
      <c r="A16" s="133">
        <v>2</v>
      </c>
      <c r="B16" s="289"/>
    </row>
    <row r="17" spans="1:20" s="118" customFormat="1" ht="70.150000000000006" customHeight="1" x14ac:dyDescent="0.15">
      <c r="A17" s="133">
        <v>3</v>
      </c>
      <c r="B17" s="289"/>
    </row>
    <row r="18" spans="1:20" s="118" customFormat="1" ht="70.150000000000006" customHeight="1" x14ac:dyDescent="0.15">
      <c r="A18" s="133">
        <v>4</v>
      </c>
      <c r="B18" s="301"/>
    </row>
    <row r="19" spans="1:20" ht="70.150000000000006" customHeight="1" thickBot="1" x14ac:dyDescent="0.2">
      <c r="A19" s="89">
        <v>5</v>
      </c>
      <c r="B19" s="302"/>
      <c r="T19" t="s">
        <v>194</v>
      </c>
    </row>
  </sheetData>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9"/>
  <sheetViews>
    <sheetView showGridLines="0" view="pageBreakPreview" zoomScaleNormal="100" zoomScaleSheetLayoutView="100" workbookViewId="0">
      <selection activeCell="X13" sqref="X13:AD13"/>
    </sheetView>
  </sheetViews>
  <sheetFormatPr defaultColWidth="9" defaultRowHeight="13.5" x14ac:dyDescent="0.15"/>
  <cols>
    <col min="1" max="22" width="2.5" style="1" customWidth="1"/>
    <col min="23" max="23" width="6.625" style="1" customWidth="1"/>
    <col min="24" max="28" width="2.5" style="1" customWidth="1"/>
    <col min="29" max="29" width="4.125" style="1" customWidth="1"/>
    <col min="30" max="32" width="2.5" style="1" customWidth="1"/>
    <col min="33" max="16384" width="9" style="1"/>
  </cols>
  <sheetData>
    <row r="1" spans="2:32" ht="14.25" thickBot="1" x14ac:dyDescent="0.2">
      <c r="P1" s="24"/>
      <c r="Q1" s="24"/>
      <c r="R1" s="24"/>
      <c r="AE1" s="24"/>
    </row>
    <row r="2" spans="2:32" ht="13.5" customHeight="1" x14ac:dyDescent="0.15">
      <c r="B2" s="494" t="s">
        <v>573</v>
      </c>
      <c r="C2" s="495"/>
      <c r="D2" s="495"/>
      <c r="E2" s="495"/>
      <c r="F2" s="495"/>
      <c r="G2" s="495"/>
      <c r="H2" s="495"/>
      <c r="I2" s="495"/>
      <c r="J2" s="495"/>
      <c r="K2" s="495"/>
      <c r="L2" s="495"/>
      <c r="M2" s="495"/>
      <c r="N2" s="496"/>
      <c r="O2" s="24"/>
      <c r="P2" s="393"/>
      <c r="Q2" s="381" t="s">
        <v>513</v>
      </c>
      <c r="R2" s="381"/>
      <c r="S2" s="381"/>
      <c r="T2" s="375"/>
      <c r="U2" s="375"/>
      <c r="V2" s="375"/>
      <c r="W2" s="375"/>
      <c r="X2" s="375"/>
      <c r="Y2" s="375"/>
      <c r="Z2" s="375"/>
      <c r="AA2" s="375"/>
      <c r="AB2" s="375"/>
      <c r="AC2" s="375"/>
      <c r="AD2" s="375"/>
      <c r="AE2" s="375"/>
      <c r="AF2" s="376"/>
    </row>
    <row r="3" spans="2:32" ht="13.5" customHeight="1" x14ac:dyDescent="0.15">
      <c r="B3" s="497"/>
      <c r="C3" s="498"/>
      <c r="D3" s="498"/>
      <c r="E3" s="498"/>
      <c r="F3" s="498"/>
      <c r="G3" s="498"/>
      <c r="H3" s="498"/>
      <c r="I3" s="498"/>
      <c r="J3" s="498"/>
      <c r="K3" s="498"/>
      <c r="L3" s="498"/>
      <c r="M3" s="498"/>
      <c r="N3" s="499"/>
      <c r="O3" s="24"/>
      <c r="P3" s="193"/>
      <c r="Q3" s="398" t="s">
        <v>529</v>
      </c>
      <c r="R3" s="398"/>
      <c r="S3" s="398"/>
      <c r="T3" s="24"/>
      <c r="U3" s="24"/>
      <c r="V3" s="24"/>
      <c r="W3" s="24"/>
      <c r="X3" s="24"/>
      <c r="Y3" s="24"/>
      <c r="Z3" s="24"/>
      <c r="AA3" s="24"/>
      <c r="AB3" s="24"/>
      <c r="AC3" s="24"/>
      <c r="AD3" s="24"/>
      <c r="AE3" s="24"/>
      <c r="AF3" s="395"/>
    </row>
    <row r="4" spans="2:32" ht="13.5" customHeight="1" thickBot="1" x14ac:dyDescent="0.2">
      <c r="B4" s="500"/>
      <c r="C4" s="501"/>
      <c r="D4" s="501"/>
      <c r="E4" s="501"/>
      <c r="F4" s="501"/>
      <c r="G4" s="501"/>
      <c r="H4" s="501"/>
      <c r="I4" s="501"/>
      <c r="J4" s="501"/>
      <c r="K4" s="501"/>
      <c r="L4" s="501"/>
      <c r="M4" s="501"/>
      <c r="N4" s="502"/>
      <c r="P4" s="193"/>
      <c r="Q4" s="388" t="s">
        <v>533</v>
      </c>
      <c r="R4" s="388"/>
      <c r="S4" s="388"/>
      <c r="T4" s="377"/>
      <c r="U4" s="377"/>
      <c r="V4" s="377"/>
      <c r="W4" s="377"/>
      <c r="X4" s="377"/>
      <c r="Y4" s="377"/>
      <c r="Z4" s="377"/>
      <c r="AA4" s="377"/>
      <c r="AB4" s="377"/>
      <c r="AC4" s="377"/>
      <c r="AD4" s="377"/>
      <c r="AE4" s="377"/>
      <c r="AF4" s="378"/>
    </row>
    <row r="5" spans="2:32" x14ac:dyDescent="0.15">
      <c r="P5" s="193"/>
      <c r="Q5" s="24"/>
      <c r="R5" s="24"/>
      <c r="S5" s="24"/>
      <c r="T5" s="24"/>
      <c r="U5" s="24"/>
      <c r="V5" s="24"/>
      <c r="W5" s="24"/>
      <c r="X5" s="24"/>
      <c r="Y5" s="24"/>
      <c r="Z5" s="24"/>
      <c r="AA5" s="24"/>
      <c r="AB5" s="24"/>
      <c r="AC5" s="24"/>
      <c r="AD5" s="24"/>
      <c r="AE5" s="24"/>
    </row>
    <row r="6" spans="2:32" x14ac:dyDescent="0.15">
      <c r="P6" s="193"/>
      <c r="Q6" s="24"/>
      <c r="R6" s="24"/>
      <c r="S6" s="24"/>
      <c r="T6" s="24"/>
      <c r="U6" s="24"/>
      <c r="V6" s="24"/>
      <c r="W6" s="24"/>
      <c r="X6" s="24"/>
      <c r="Y6" s="24"/>
      <c r="Z6" s="24"/>
      <c r="AA6" s="24"/>
      <c r="AB6" s="24"/>
      <c r="AC6" s="24"/>
      <c r="AD6" s="24"/>
      <c r="AE6" s="24"/>
    </row>
    <row r="7" spans="2:32" ht="13.5" customHeight="1" x14ac:dyDescent="0.15">
      <c r="B7" s="514" t="s">
        <v>415</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396"/>
    </row>
    <row r="8" spans="2:32" ht="13.5" customHeight="1" x14ac:dyDescent="0.15">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396"/>
    </row>
    <row r="10" spans="2:32" x14ac:dyDescent="0.15">
      <c r="B10" s="407" t="s">
        <v>534</v>
      </c>
    </row>
    <row r="11" spans="2:32" x14ac:dyDescent="0.15">
      <c r="C11" s="407" t="s">
        <v>535</v>
      </c>
    </row>
    <row r="12" spans="2:32" ht="14.25" thickBot="1" x14ac:dyDescent="0.2"/>
    <row r="13" spans="2:32" ht="96.6" customHeight="1" thickTop="1" thickBot="1" x14ac:dyDescent="0.2">
      <c r="B13" s="768" t="s">
        <v>536</v>
      </c>
      <c r="C13" s="769"/>
      <c r="D13" s="769"/>
      <c r="E13" s="769"/>
      <c r="F13" s="769"/>
      <c r="G13" s="769"/>
      <c r="H13" s="769"/>
      <c r="I13" s="769"/>
      <c r="J13" s="769"/>
      <c r="K13" s="769"/>
      <c r="L13" s="769"/>
      <c r="M13" s="769"/>
      <c r="N13" s="769"/>
      <c r="O13" s="769"/>
      <c r="P13" s="769"/>
      <c r="Q13" s="769"/>
      <c r="R13" s="769"/>
      <c r="S13" s="769"/>
      <c r="T13" s="769"/>
      <c r="U13" s="769"/>
      <c r="V13" s="769"/>
      <c r="W13" s="770"/>
      <c r="X13" s="624"/>
      <c r="Y13" s="625"/>
      <c r="Z13" s="625"/>
      <c r="AA13" s="625"/>
      <c r="AB13" s="625"/>
      <c r="AC13" s="625"/>
      <c r="AD13" s="626"/>
      <c r="AE13" s="397"/>
    </row>
    <row r="14" spans="2:32" ht="96" customHeight="1" thickTop="1" thickBot="1" x14ac:dyDescent="0.2">
      <c r="B14" s="660" t="s">
        <v>537</v>
      </c>
      <c r="C14" s="661"/>
      <c r="D14" s="661"/>
      <c r="E14" s="661"/>
      <c r="F14" s="661"/>
      <c r="G14" s="661"/>
      <c r="H14" s="661"/>
      <c r="I14" s="661"/>
      <c r="J14" s="661"/>
      <c r="K14" s="661"/>
      <c r="L14" s="661"/>
      <c r="M14" s="661"/>
      <c r="N14" s="661"/>
      <c r="O14" s="661"/>
      <c r="P14" s="661"/>
      <c r="Q14" s="661"/>
      <c r="R14" s="661"/>
      <c r="S14" s="661"/>
      <c r="T14" s="661"/>
      <c r="U14" s="661"/>
      <c r="V14" s="661"/>
      <c r="W14" s="830"/>
      <c r="X14" s="624"/>
      <c r="Y14" s="625"/>
      <c r="Z14" s="625"/>
      <c r="AA14" s="625"/>
      <c r="AB14" s="625"/>
      <c r="AC14" s="625"/>
      <c r="AD14" s="626"/>
      <c r="AE14" s="397"/>
    </row>
    <row r="15" spans="2:32" ht="40.5" customHeight="1" thickTop="1" x14ac:dyDescent="0.15">
      <c r="B15" s="604" t="s">
        <v>19</v>
      </c>
      <c r="C15" s="605"/>
      <c r="D15" s="605"/>
      <c r="E15" s="605"/>
      <c r="F15" s="605"/>
      <c r="G15" s="605"/>
      <c r="H15" s="605"/>
      <c r="I15" s="605"/>
      <c r="J15" s="605"/>
      <c r="K15" s="605"/>
      <c r="L15" s="605"/>
      <c r="M15" s="605"/>
      <c r="N15" s="605"/>
      <c r="O15" s="605"/>
      <c r="P15" s="605"/>
      <c r="Q15" s="605"/>
      <c r="R15" s="605"/>
      <c r="S15" s="605"/>
      <c r="T15" s="605"/>
      <c r="U15" s="605"/>
      <c r="V15" s="605"/>
      <c r="W15" s="605"/>
      <c r="X15" s="692" t="str">
        <f>IF(OR(X13="参加している",X14="参加している"),"算定可","算定不可")</f>
        <v>算定不可</v>
      </c>
      <c r="Y15" s="692"/>
      <c r="Z15" s="692"/>
      <c r="AA15" s="692"/>
      <c r="AB15" s="692"/>
      <c r="AC15" s="692"/>
      <c r="AD15" s="694"/>
    </row>
    <row r="16" spans="2:32" ht="40.5" customHeight="1" thickBot="1" x14ac:dyDescent="0.2">
      <c r="B16" s="602" t="s">
        <v>20</v>
      </c>
      <c r="C16" s="603"/>
      <c r="D16" s="603"/>
      <c r="E16" s="603"/>
      <c r="F16" s="603"/>
      <c r="G16" s="603"/>
      <c r="H16" s="603"/>
      <c r="I16" s="603"/>
      <c r="J16" s="603"/>
      <c r="K16" s="603"/>
      <c r="L16" s="603"/>
      <c r="M16" s="603"/>
      <c r="N16" s="603"/>
      <c r="O16" s="603"/>
      <c r="P16" s="603"/>
      <c r="Q16" s="603"/>
      <c r="R16" s="603"/>
      <c r="S16" s="603"/>
      <c r="T16" s="603"/>
      <c r="U16" s="603"/>
      <c r="V16" s="603"/>
      <c r="W16" s="603"/>
      <c r="X16" s="611">
        <f>IF('2-2'!Q13&gt;=70,IF(X13="参加している",5,IF(X14="参加している",3,0)),IF(X13="参加している",10,IF(X14="参加している",6,0)))</f>
        <v>0</v>
      </c>
      <c r="Y16" s="574"/>
      <c r="Z16" s="574"/>
      <c r="AA16" s="574"/>
      <c r="AB16" s="574"/>
      <c r="AC16" s="574"/>
      <c r="AD16" s="575"/>
    </row>
    <row r="18" spans="2:34" x14ac:dyDescent="0.15">
      <c r="B18" s="1" t="s">
        <v>32</v>
      </c>
    </row>
    <row r="19" spans="2:34" ht="27" customHeight="1" thickBot="1" x14ac:dyDescent="0.2">
      <c r="C19" s="1" t="s">
        <v>0</v>
      </c>
      <c r="E19" s="1" t="s">
        <v>6</v>
      </c>
    </row>
    <row r="20" spans="2:34" ht="17.25" x14ac:dyDescent="0.15">
      <c r="B20" s="399" t="s">
        <v>278</v>
      </c>
      <c r="C20" s="400"/>
      <c r="D20" s="400"/>
      <c r="E20" s="400"/>
      <c r="F20" s="400"/>
      <c r="G20" s="400"/>
      <c r="H20" s="400"/>
      <c r="I20" s="400"/>
      <c r="J20" s="400"/>
      <c r="K20" s="400"/>
      <c r="L20" s="400"/>
      <c r="M20" s="400"/>
      <c r="N20" s="400"/>
      <c r="O20" s="400"/>
      <c r="P20" s="400"/>
      <c r="Q20" s="400"/>
      <c r="R20" s="400"/>
      <c r="S20" s="400"/>
      <c r="T20" s="400"/>
      <c r="U20" s="400"/>
      <c r="V20" s="401"/>
      <c r="W20" s="401"/>
      <c r="X20" s="401"/>
      <c r="Y20" s="401"/>
      <c r="Z20" s="401"/>
      <c r="AA20" s="401"/>
      <c r="AB20" s="401"/>
      <c r="AC20" s="401"/>
      <c r="AD20" s="404"/>
      <c r="AE20" s="403"/>
      <c r="AF20" s="403"/>
      <c r="AG20" s="238"/>
      <c r="AH20" s="24"/>
    </row>
    <row r="21" spans="2:34" ht="39.75" customHeight="1" thickBot="1" x14ac:dyDescent="0.2">
      <c r="B21" s="405"/>
      <c r="C21" s="406" t="s">
        <v>208</v>
      </c>
      <c r="D21" s="406"/>
      <c r="E21" s="828" t="s">
        <v>416</v>
      </c>
      <c r="F21" s="828"/>
      <c r="G21" s="828"/>
      <c r="H21" s="828"/>
      <c r="I21" s="828"/>
      <c r="J21" s="828"/>
      <c r="K21" s="828"/>
      <c r="L21" s="828"/>
      <c r="M21" s="828"/>
      <c r="N21" s="828"/>
      <c r="O21" s="828"/>
      <c r="P21" s="828"/>
      <c r="Q21" s="828"/>
      <c r="R21" s="828"/>
      <c r="S21" s="828"/>
      <c r="T21" s="828"/>
      <c r="U21" s="828"/>
      <c r="V21" s="828"/>
      <c r="W21" s="828"/>
      <c r="X21" s="828"/>
      <c r="Y21" s="828"/>
      <c r="Z21" s="828"/>
      <c r="AA21" s="828"/>
      <c r="AB21" s="828"/>
      <c r="AC21" s="828"/>
      <c r="AD21" s="829"/>
      <c r="AE21" s="402"/>
      <c r="AF21" s="402"/>
      <c r="AG21" s="238"/>
      <c r="AH21" s="24"/>
    </row>
    <row r="26" spans="2:34" x14ac:dyDescent="0.15">
      <c r="W26" s="268"/>
      <c r="X26" s="268"/>
      <c r="Y26" s="268"/>
      <c r="Z26" s="268"/>
      <c r="AA26" s="268"/>
      <c r="AB26" s="268"/>
      <c r="AC26" s="268"/>
      <c r="AD26" s="268"/>
    </row>
    <row r="27" spans="2:34" x14ac:dyDescent="0.15">
      <c r="W27" s="268"/>
      <c r="X27" s="268"/>
      <c r="Y27" s="329" t="s">
        <v>44</v>
      </c>
      <c r="Z27" s="329" t="s">
        <v>45</v>
      </c>
      <c r="AA27" s="268"/>
      <c r="AB27" s="268"/>
      <c r="AC27" s="268"/>
      <c r="AD27" s="268"/>
    </row>
    <row r="28" spans="2:34" x14ac:dyDescent="0.15">
      <c r="W28" s="268"/>
      <c r="X28" s="268"/>
      <c r="Y28" s="329" t="s">
        <v>39</v>
      </c>
      <c r="Z28" s="329" t="s">
        <v>40</v>
      </c>
      <c r="AA28" s="268"/>
      <c r="AB28" s="268"/>
      <c r="AC28" s="268"/>
      <c r="AD28" s="268"/>
    </row>
    <row r="29" spans="2:34" x14ac:dyDescent="0.15">
      <c r="W29" s="268"/>
      <c r="X29" s="268"/>
      <c r="Y29" s="268"/>
      <c r="Z29" s="268"/>
      <c r="AA29" s="268"/>
      <c r="AB29" s="268"/>
      <c r="AC29" s="268"/>
      <c r="AD29" s="268"/>
    </row>
  </sheetData>
  <sheetProtection algorithmName="SHA-512" hashValue="xEcEOzrdw/YwxxooI4NCMpfIkyjOJroWWgOG/pxVDrYkd7B+xLf8GUqXeYV2goyqi4w7h3how6nyBFlPP3Ck5A==" saltValue="evOgnIH5kL1RpY6QS0O+wA==" spinCount="100000" sheet="1" objects="1" scenarios="1" selectLockedCells="1"/>
  <mergeCells count="11">
    <mergeCell ref="B7:AD8"/>
    <mergeCell ref="X13:AD13"/>
    <mergeCell ref="B13:W13"/>
    <mergeCell ref="B2:N4"/>
    <mergeCell ref="B16:W16"/>
    <mergeCell ref="X16:AD16"/>
    <mergeCell ref="E21:AD21"/>
    <mergeCell ref="X14:AD14"/>
    <mergeCell ref="B15:W15"/>
    <mergeCell ref="X15:AD15"/>
    <mergeCell ref="B14:W14"/>
  </mergeCells>
  <phoneticPr fontId="2"/>
  <dataValidations count="2">
    <dataValidation type="list" allowBlank="1" showInputMessage="1" showErrorMessage="1" sqref="AE13">
      <formula1>$Y$27:$Z$27</formula1>
    </dataValidation>
    <dataValidation type="list" allowBlank="1" showInputMessage="1" showErrorMessage="1" sqref="X13:AD14">
      <formula1>"参加している,参加していない"</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6"/>
  <sheetViews>
    <sheetView showGridLines="0" view="pageBreakPreview" topLeftCell="A4" zoomScaleNormal="100" zoomScaleSheetLayoutView="100" workbookViewId="0">
      <selection activeCell="K18" sqref="K18:Z18"/>
    </sheetView>
  </sheetViews>
  <sheetFormatPr defaultColWidth="9" defaultRowHeight="13.5" x14ac:dyDescent="0.15"/>
  <cols>
    <col min="1" max="33" width="2.5" style="1" customWidth="1"/>
    <col min="34" max="34" width="2.125" style="1" customWidth="1"/>
    <col min="35" max="35" width="4.125" style="1" customWidth="1"/>
    <col min="36" max="16384" width="9" style="1"/>
  </cols>
  <sheetData>
    <row r="1" spans="2:42" ht="14.25" thickBot="1" x14ac:dyDescent="0.2"/>
    <row r="2" spans="2:42" ht="13.5" customHeight="1" thickBot="1" x14ac:dyDescent="0.2">
      <c r="B2" s="494" t="s">
        <v>545</v>
      </c>
      <c r="C2" s="495"/>
      <c r="D2" s="495"/>
      <c r="E2" s="495"/>
      <c r="F2" s="495"/>
      <c r="G2" s="495"/>
      <c r="H2" s="495"/>
      <c r="I2" s="495"/>
      <c r="J2" s="495"/>
      <c r="K2" s="495"/>
      <c r="L2" s="495"/>
      <c r="M2" s="496"/>
    </row>
    <row r="3" spans="2:42" ht="19.899999999999999" customHeight="1" x14ac:dyDescent="0.15">
      <c r="B3" s="497"/>
      <c r="C3" s="498"/>
      <c r="D3" s="498"/>
      <c r="E3" s="498"/>
      <c r="F3" s="498"/>
      <c r="G3" s="498"/>
      <c r="H3" s="498"/>
      <c r="I3" s="498"/>
      <c r="J3" s="498"/>
      <c r="K3" s="498"/>
      <c r="L3" s="498"/>
      <c r="M3" s="499"/>
      <c r="O3" s="369" t="s">
        <v>546</v>
      </c>
      <c r="P3" s="379"/>
      <c r="Q3" s="370"/>
      <c r="R3" s="370"/>
      <c r="S3" s="370"/>
      <c r="T3" s="370"/>
      <c r="U3" s="370"/>
      <c r="V3" s="370"/>
      <c r="W3" s="370"/>
      <c r="X3" s="370"/>
      <c r="Y3" s="370"/>
      <c r="Z3" s="370"/>
      <c r="AA3" s="370"/>
      <c r="AB3" s="370"/>
      <c r="AC3" s="370"/>
      <c r="AD3" s="375"/>
      <c r="AE3" s="375"/>
      <c r="AF3" s="375"/>
      <c r="AG3" s="376"/>
      <c r="AH3" s="387"/>
    </row>
    <row r="4" spans="2:42" ht="19.899999999999999" customHeight="1" thickBot="1" x14ac:dyDescent="0.2">
      <c r="B4" s="500"/>
      <c r="C4" s="501"/>
      <c r="D4" s="501"/>
      <c r="E4" s="501"/>
      <c r="F4" s="501"/>
      <c r="G4" s="501"/>
      <c r="H4" s="501"/>
      <c r="I4" s="501"/>
      <c r="J4" s="501"/>
      <c r="K4" s="501"/>
      <c r="L4" s="501"/>
      <c r="M4" s="502"/>
      <c r="O4" s="372" t="s">
        <v>547</v>
      </c>
      <c r="P4" s="380"/>
      <c r="Q4" s="373"/>
      <c r="R4" s="373"/>
      <c r="S4" s="373"/>
      <c r="T4" s="373"/>
      <c r="U4" s="373"/>
      <c r="V4" s="373"/>
      <c r="W4" s="373"/>
      <c r="X4" s="373"/>
      <c r="Y4" s="373"/>
      <c r="Z4" s="373"/>
      <c r="AA4" s="373"/>
      <c r="AB4" s="373"/>
      <c r="AC4" s="373"/>
      <c r="AD4" s="377"/>
      <c r="AE4" s="377"/>
      <c r="AF4" s="377"/>
      <c r="AG4" s="378"/>
      <c r="AH4" s="387"/>
    </row>
    <row r="5" spans="2:42" x14ac:dyDescent="0.15">
      <c r="AH5" s="24"/>
    </row>
    <row r="6" spans="2:42" ht="13.5" customHeight="1" x14ac:dyDescent="0.15">
      <c r="B6" s="514" t="s">
        <v>21</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42"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42" x14ac:dyDescent="0.15">
      <c r="B9" s="1" t="s">
        <v>483</v>
      </c>
    </row>
    <row r="10" spans="2:42" ht="28.15" customHeight="1" thickBot="1" x14ac:dyDescent="0.2"/>
    <row r="11" spans="2:42" ht="40.5" customHeight="1" x14ac:dyDescent="0.15">
      <c r="B11" s="531"/>
      <c r="C11" s="532"/>
      <c r="D11" s="532"/>
      <c r="E11" s="532"/>
      <c r="F11" s="532"/>
      <c r="G11" s="532"/>
      <c r="H11" s="532"/>
      <c r="I11" s="532"/>
      <c r="J11" s="532"/>
      <c r="K11" s="550" t="s">
        <v>305</v>
      </c>
      <c r="L11" s="551"/>
      <c r="M11" s="551"/>
      <c r="N11" s="551"/>
      <c r="O11" s="551"/>
      <c r="P11" s="551"/>
      <c r="Q11" s="551"/>
      <c r="R11" s="550" t="s">
        <v>306</v>
      </c>
      <c r="S11" s="551"/>
      <c r="T11" s="551"/>
      <c r="U11" s="551"/>
      <c r="V11" s="551"/>
      <c r="W11" s="551"/>
      <c r="X11" s="551"/>
      <c r="Y11" s="550" t="s">
        <v>17</v>
      </c>
      <c r="Z11" s="551"/>
      <c r="AA11" s="551"/>
      <c r="AB11" s="551"/>
      <c r="AC11" s="551"/>
      <c r="AD11" s="551"/>
      <c r="AE11" s="552"/>
    </row>
    <row r="12" spans="2:42" ht="40.5" customHeight="1" x14ac:dyDescent="0.15">
      <c r="B12" s="517" t="s">
        <v>22</v>
      </c>
      <c r="C12" s="518"/>
      <c r="D12" s="518"/>
      <c r="E12" s="518"/>
      <c r="F12" s="518"/>
      <c r="G12" s="518"/>
      <c r="H12" s="518"/>
      <c r="I12" s="518"/>
      <c r="J12" s="556"/>
      <c r="K12" s="555"/>
      <c r="L12" s="555"/>
      <c r="M12" s="555"/>
      <c r="N12" s="555"/>
      <c r="O12" s="555"/>
      <c r="P12" s="555"/>
      <c r="Q12" s="555"/>
      <c r="R12" s="555"/>
      <c r="S12" s="555"/>
      <c r="T12" s="555"/>
      <c r="U12" s="555"/>
      <c r="V12" s="555"/>
      <c r="W12" s="555"/>
      <c r="X12" s="555"/>
      <c r="Y12" s="553">
        <f>'3-1別1'!C5</f>
        <v>0</v>
      </c>
      <c r="Z12" s="553"/>
      <c r="AA12" s="553"/>
      <c r="AB12" s="553"/>
      <c r="AC12" s="553"/>
      <c r="AD12" s="553"/>
      <c r="AE12" s="554"/>
      <c r="AP12" s="364"/>
    </row>
    <row r="13" spans="2:42" ht="40.5" customHeight="1" x14ac:dyDescent="0.15">
      <c r="B13" s="517" t="s">
        <v>23</v>
      </c>
      <c r="C13" s="518"/>
      <c r="D13" s="518"/>
      <c r="E13" s="518"/>
      <c r="F13" s="518"/>
      <c r="G13" s="518"/>
      <c r="H13" s="518"/>
      <c r="I13" s="518"/>
      <c r="J13" s="556"/>
      <c r="K13" s="562">
        <f>'3-2別1'!D21</f>
        <v>0</v>
      </c>
      <c r="L13" s="562"/>
      <c r="M13" s="562"/>
      <c r="N13" s="562"/>
      <c r="O13" s="562"/>
      <c r="P13" s="562"/>
      <c r="Q13" s="562"/>
      <c r="R13" s="562">
        <f>'3-2別1'!D38</f>
        <v>0</v>
      </c>
      <c r="S13" s="562"/>
      <c r="T13" s="562"/>
      <c r="U13" s="562"/>
      <c r="V13" s="562"/>
      <c r="W13" s="562"/>
      <c r="X13" s="562"/>
      <c r="Y13" s="553">
        <f>SUM(K13:X13)</f>
        <v>0</v>
      </c>
      <c r="Z13" s="553"/>
      <c r="AA13" s="553"/>
      <c r="AB13" s="553"/>
      <c r="AC13" s="553"/>
      <c r="AD13" s="553"/>
      <c r="AE13" s="554"/>
    </row>
    <row r="14" spans="2:42" ht="40.5" customHeight="1" thickBot="1" x14ac:dyDescent="0.2">
      <c r="B14" s="522" t="s">
        <v>17</v>
      </c>
      <c r="C14" s="523"/>
      <c r="D14" s="523"/>
      <c r="E14" s="523"/>
      <c r="F14" s="523"/>
      <c r="G14" s="523"/>
      <c r="H14" s="523"/>
      <c r="I14" s="523"/>
      <c r="J14" s="576"/>
      <c r="K14" s="577"/>
      <c r="L14" s="578"/>
      <c r="M14" s="578"/>
      <c r="N14" s="578"/>
      <c r="O14" s="578"/>
      <c r="P14" s="578"/>
      <c r="Q14" s="578"/>
      <c r="R14" s="577"/>
      <c r="S14" s="578"/>
      <c r="T14" s="578"/>
      <c r="U14" s="578"/>
      <c r="V14" s="578"/>
      <c r="W14" s="578"/>
      <c r="X14" s="579"/>
      <c r="Y14" s="574">
        <f>SUM(Y12:AE13)</f>
        <v>0</v>
      </c>
      <c r="Z14" s="574"/>
      <c r="AA14" s="574"/>
      <c r="AB14" s="574"/>
      <c r="AC14" s="574"/>
      <c r="AD14" s="574"/>
      <c r="AE14" s="575"/>
    </row>
    <row r="16" spans="2:42" x14ac:dyDescent="0.15">
      <c r="B16" s="1" t="s">
        <v>484</v>
      </c>
    </row>
    <row r="17" spans="2:32" ht="14.25" thickBot="1" x14ac:dyDescent="0.2">
      <c r="AA17" s="24"/>
      <c r="AB17" s="24"/>
      <c r="AC17" s="24"/>
      <c r="AD17" s="24"/>
      <c r="AE17" s="24"/>
    </row>
    <row r="18" spans="2:32" ht="40.5" customHeight="1" thickTop="1" thickBot="1" x14ac:dyDescent="0.2">
      <c r="B18" s="566" t="s">
        <v>485</v>
      </c>
      <c r="C18" s="567"/>
      <c r="D18" s="567"/>
      <c r="E18" s="567"/>
      <c r="F18" s="567"/>
      <c r="G18" s="567"/>
      <c r="H18" s="567"/>
      <c r="I18" s="567"/>
      <c r="J18" s="568"/>
      <c r="K18" s="563"/>
      <c r="L18" s="564"/>
      <c r="M18" s="564"/>
      <c r="N18" s="564"/>
      <c r="O18" s="564"/>
      <c r="P18" s="564"/>
      <c r="Q18" s="564"/>
      <c r="R18" s="564"/>
      <c r="S18" s="564"/>
      <c r="T18" s="564"/>
      <c r="U18" s="564"/>
      <c r="V18" s="564"/>
      <c r="W18" s="564"/>
      <c r="X18" s="564"/>
      <c r="Y18" s="564"/>
      <c r="Z18" s="565"/>
      <c r="AA18" s="580" t="s">
        <v>8</v>
      </c>
      <c r="AB18" s="581"/>
      <c r="AC18" s="581"/>
      <c r="AD18" s="581"/>
      <c r="AE18" s="582"/>
      <c r="AF18" s="354"/>
    </row>
    <row r="20" spans="2:32" x14ac:dyDescent="0.15">
      <c r="B20" s="1" t="s">
        <v>68</v>
      </c>
    </row>
    <row r="21" spans="2:32" ht="14.25" thickBot="1" x14ac:dyDescent="0.2"/>
    <row r="22" spans="2:32" ht="40.5" customHeight="1" x14ac:dyDescent="0.15">
      <c r="B22" s="569" t="s">
        <v>69</v>
      </c>
      <c r="C22" s="570"/>
      <c r="D22" s="570"/>
      <c r="E22" s="570"/>
      <c r="F22" s="570"/>
      <c r="G22" s="570"/>
      <c r="H22" s="570"/>
      <c r="I22" s="570"/>
      <c r="J22" s="570"/>
      <c r="K22" s="570"/>
      <c r="L22" s="570"/>
      <c r="M22" s="570"/>
      <c r="N22" s="571"/>
      <c r="O22" s="548">
        <f>IF(ISERROR(K18/Y14),0,ROUNDUP(K18/Y14,1))</f>
        <v>0</v>
      </c>
      <c r="P22" s="549"/>
      <c r="Q22" s="549"/>
      <c r="R22" s="549"/>
      <c r="S22" s="549"/>
      <c r="T22" s="549"/>
      <c r="U22" s="549"/>
      <c r="V22" s="549"/>
      <c r="W22" s="549"/>
      <c r="X22" s="549"/>
      <c r="Y22" s="549"/>
      <c r="Z22" s="549"/>
      <c r="AA22" s="559" t="s">
        <v>8</v>
      </c>
      <c r="AB22" s="560"/>
      <c r="AC22" s="560"/>
      <c r="AD22" s="560"/>
      <c r="AE22" s="561"/>
    </row>
    <row r="23" spans="2:32" ht="40.5" customHeight="1" thickBot="1" x14ac:dyDescent="0.2">
      <c r="B23" s="522" t="s">
        <v>19</v>
      </c>
      <c r="C23" s="523"/>
      <c r="D23" s="523"/>
      <c r="E23" s="523"/>
      <c r="F23" s="523"/>
      <c r="G23" s="523"/>
      <c r="H23" s="523"/>
      <c r="I23" s="523"/>
      <c r="J23" s="523"/>
      <c r="K23" s="523"/>
      <c r="L23" s="523"/>
      <c r="M23" s="523"/>
      <c r="N23" s="523"/>
      <c r="O23" s="572" t="str">
        <f>IF(O22=0,"算定不可",IF(O22&lt;=2,"算定可","算定不可"))</f>
        <v>算定不可</v>
      </c>
      <c r="P23" s="572"/>
      <c r="Q23" s="572"/>
      <c r="R23" s="572"/>
      <c r="S23" s="572"/>
      <c r="T23" s="572"/>
      <c r="U23" s="572"/>
      <c r="V23" s="572"/>
      <c r="W23" s="572"/>
      <c r="X23" s="572"/>
      <c r="Y23" s="572"/>
      <c r="Z23" s="572"/>
      <c r="AA23" s="572"/>
      <c r="AB23" s="572"/>
      <c r="AC23" s="572"/>
      <c r="AD23" s="572"/>
      <c r="AE23" s="573"/>
    </row>
    <row r="24" spans="2:32" ht="40.5" customHeight="1" thickBot="1" x14ac:dyDescent="0.2">
      <c r="B24" s="557" t="s">
        <v>20</v>
      </c>
      <c r="C24" s="558"/>
      <c r="D24" s="558"/>
      <c r="E24" s="558"/>
      <c r="F24" s="558"/>
      <c r="G24" s="558"/>
      <c r="H24" s="558"/>
      <c r="I24" s="558"/>
      <c r="J24" s="558"/>
      <c r="K24" s="558"/>
      <c r="L24" s="558"/>
      <c r="M24" s="558"/>
      <c r="N24" s="558"/>
      <c r="O24" s="15"/>
      <c r="P24" s="16"/>
      <c r="Q24" s="16"/>
      <c r="R24" s="16"/>
      <c r="S24" s="16"/>
      <c r="T24" s="16"/>
      <c r="U24" s="16"/>
      <c r="V24" s="16"/>
      <c r="W24" s="16">
        <f>IF(O23="算定可",5,0)</f>
        <v>0</v>
      </c>
      <c r="X24" s="16"/>
      <c r="Y24" s="16"/>
      <c r="Z24" s="16"/>
      <c r="AA24" s="16"/>
      <c r="AB24" s="16"/>
      <c r="AC24" s="16"/>
      <c r="AD24" s="16"/>
      <c r="AE24" s="17"/>
    </row>
    <row r="26" spans="2:32" x14ac:dyDescent="0.15">
      <c r="B26" s="1" t="s">
        <v>31</v>
      </c>
    </row>
    <row r="27" spans="2:32" x14ac:dyDescent="0.15">
      <c r="C27" s="1" t="s">
        <v>48</v>
      </c>
      <c r="E27" s="1" t="s">
        <v>5</v>
      </c>
    </row>
    <row r="28" spans="2:32" x14ac:dyDescent="0.15">
      <c r="C28" s="1" t="s">
        <v>49</v>
      </c>
      <c r="E28" s="1" t="s">
        <v>486</v>
      </c>
    </row>
    <row r="29" spans="2:32" x14ac:dyDescent="0.15">
      <c r="D29" s="1" t="s">
        <v>72</v>
      </c>
    </row>
    <row r="30" spans="2:32" x14ac:dyDescent="0.15">
      <c r="C30" s="1" t="s">
        <v>0</v>
      </c>
      <c r="E30" s="1" t="s">
        <v>521</v>
      </c>
    </row>
    <row r="31" spans="2:32" x14ac:dyDescent="0.15">
      <c r="D31" s="1" t="s">
        <v>26</v>
      </c>
    </row>
    <row r="32" spans="2:32" x14ac:dyDescent="0.15">
      <c r="D32" s="1" t="s">
        <v>24</v>
      </c>
    </row>
    <row r="33" spans="4:4" x14ac:dyDescent="0.15">
      <c r="D33" s="1" t="s">
        <v>25</v>
      </c>
    </row>
    <row r="34" spans="4:4" x14ac:dyDescent="0.15">
      <c r="D34" s="1" t="s">
        <v>27</v>
      </c>
    </row>
    <row r="35" spans="4:4" x14ac:dyDescent="0.15">
      <c r="D35" s="1" t="s">
        <v>28</v>
      </c>
    </row>
    <row r="36" spans="4:4" x14ac:dyDescent="0.15">
      <c r="D36" s="1" t="s">
        <v>29</v>
      </c>
    </row>
  </sheetData>
  <sheetProtection algorithmName="SHA-512" hashValue="eUOu0u6MlLom59tPhYHlgj4HGEevqmqA9E/iz1px107X435TfaFhxRDgv5ELwymBCaXBPQu+Ri1c+rdoSP/bQQ==" saltValue="/mU86CYHyI2zMLSdtT3vbg==" spinCount="100000" sheet="1" selectLockedCells="1"/>
  <mergeCells count="27">
    <mergeCell ref="B2:M4"/>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 ref="O22:Z22"/>
    <mergeCell ref="B6:AG7"/>
    <mergeCell ref="Y11:AE11"/>
    <mergeCell ref="Y12:AE12"/>
    <mergeCell ref="K11:Q11"/>
    <mergeCell ref="R11:X11"/>
    <mergeCell ref="K12:Q12"/>
    <mergeCell ref="R12:X12"/>
    <mergeCell ref="B11:J11"/>
    <mergeCell ref="B12:J12"/>
    <mergeCell ref="AA18:AE18"/>
  </mergeCells>
  <phoneticPr fontId="2"/>
  <printOptions horizontalCentered="1"/>
  <pageMargins left="0.35433070866141736" right="0.35433070866141736"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view="pageBreakPreview" zoomScaleNormal="100" zoomScaleSheetLayoutView="100" workbookViewId="0">
      <selection activeCell="K11" sqref="K11"/>
    </sheetView>
  </sheetViews>
  <sheetFormatPr defaultColWidth="8.875" defaultRowHeight="13.5" x14ac:dyDescent="0.15"/>
  <cols>
    <col min="1" max="1" width="4.5" style="78" customWidth="1"/>
    <col min="2" max="2" width="40.5" style="23" customWidth="1"/>
    <col min="3" max="3" width="16.125" style="23" customWidth="1"/>
    <col min="4" max="4" width="25" style="23" customWidth="1"/>
    <col min="5" max="9" width="2.5" style="23" customWidth="1"/>
    <col min="10" max="10" width="0" style="23" hidden="1" customWidth="1"/>
    <col min="11" max="21" width="8.875" style="23"/>
    <col min="22" max="22" width="0" style="23" hidden="1" customWidth="1"/>
    <col min="23" max="16384" width="8.875" style="23"/>
  </cols>
  <sheetData>
    <row r="1" spans="1:12" ht="14.25" x14ac:dyDescent="0.15">
      <c r="A1" s="187" t="s">
        <v>548</v>
      </c>
      <c r="B1" s="187"/>
      <c r="C1" s="58"/>
    </row>
    <row r="2" spans="1:12" ht="17.45" customHeight="1" x14ac:dyDescent="0.15">
      <c r="A2" s="43" t="s">
        <v>145</v>
      </c>
      <c r="B2" s="43"/>
      <c r="C2" s="43"/>
    </row>
    <row r="3" spans="1:12" ht="17.45" customHeight="1" thickBot="1" x14ac:dyDescent="0.2">
      <c r="B3" s="43"/>
      <c r="C3" s="43"/>
    </row>
    <row r="4" spans="1:12" ht="22.9" customHeight="1" thickBot="1" x14ac:dyDescent="0.2">
      <c r="B4" s="587" t="s">
        <v>256</v>
      </c>
      <c r="C4" s="203" t="s">
        <v>17</v>
      </c>
    </row>
    <row r="5" spans="1:12" ht="24" customHeight="1" thickTop="1" thickBot="1" x14ac:dyDescent="0.2">
      <c r="B5" s="588"/>
      <c r="C5" s="171">
        <f>D21+D38</f>
        <v>0</v>
      </c>
    </row>
    <row r="6" spans="1:12" ht="10.15" customHeight="1" x14ac:dyDescent="0.15">
      <c r="B6" s="43"/>
      <c r="C6" s="43"/>
    </row>
    <row r="7" spans="1:12" ht="10.15" customHeight="1" x14ac:dyDescent="0.15">
      <c r="B7" s="43"/>
      <c r="C7" s="43"/>
    </row>
    <row r="8" spans="1:12" ht="15.6" customHeight="1" x14ac:dyDescent="0.15">
      <c r="B8" s="43"/>
      <c r="C8" s="43"/>
    </row>
    <row r="9" spans="1:12" ht="17.45" customHeight="1" thickBot="1" x14ac:dyDescent="0.2">
      <c r="A9" s="295" t="s">
        <v>487</v>
      </c>
      <c r="B9" s="43"/>
      <c r="C9" s="43"/>
    </row>
    <row r="10" spans="1:12" ht="40.15" customHeight="1" thickBot="1" x14ac:dyDescent="0.2">
      <c r="A10" s="174" t="s">
        <v>100</v>
      </c>
      <c r="B10" s="175" t="s">
        <v>57</v>
      </c>
      <c r="C10" s="175" t="s">
        <v>101</v>
      </c>
      <c r="D10" s="176" t="s">
        <v>360</v>
      </c>
      <c r="J10" s="23">
        <v>1</v>
      </c>
    </row>
    <row r="11" spans="1:12" s="113" customFormat="1" ht="25.15" customHeight="1" thickTop="1" x14ac:dyDescent="0.15">
      <c r="A11" s="157">
        <v>1</v>
      </c>
      <c r="B11" s="156"/>
      <c r="C11" s="247"/>
      <c r="D11" s="173"/>
    </row>
    <row r="12" spans="1:12" s="113" customFormat="1" ht="25.15" customHeight="1" x14ac:dyDescent="0.15">
      <c r="A12" s="158">
        <v>2</v>
      </c>
      <c r="B12" s="156"/>
      <c r="C12" s="247"/>
      <c r="D12" s="173"/>
      <c r="L12" s="265" t="s">
        <v>23</v>
      </c>
    </row>
    <row r="13" spans="1:12" s="113" customFormat="1" ht="25.15" customHeight="1" x14ac:dyDescent="0.15">
      <c r="A13" s="158">
        <v>3</v>
      </c>
      <c r="B13" s="156"/>
      <c r="C13" s="247"/>
      <c r="D13" s="173"/>
    </row>
    <row r="14" spans="1:12" s="113" customFormat="1" ht="25.15" customHeight="1" x14ac:dyDescent="0.15">
      <c r="A14" s="158">
        <v>4</v>
      </c>
      <c r="B14" s="156"/>
      <c r="C14" s="247"/>
      <c r="D14" s="173"/>
    </row>
    <row r="15" spans="1:12" s="113" customFormat="1" ht="25.15" customHeight="1" x14ac:dyDescent="0.15">
      <c r="A15" s="158">
        <v>5</v>
      </c>
      <c r="B15" s="156"/>
      <c r="C15" s="247"/>
      <c r="D15" s="173"/>
    </row>
    <row r="16" spans="1:12" s="113" customFormat="1" ht="25.15" customHeight="1" x14ac:dyDescent="0.15">
      <c r="A16" s="158">
        <v>6</v>
      </c>
      <c r="B16" s="156"/>
      <c r="C16" s="247"/>
      <c r="D16" s="173"/>
    </row>
    <row r="17" spans="1:22" s="113" customFormat="1" ht="25.15" customHeight="1" x14ac:dyDescent="0.15">
      <c r="A17" s="158">
        <v>7</v>
      </c>
      <c r="B17" s="112"/>
      <c r="C17" s="247"/>
      <c r="D17" s="173"/>
    </row>
    <row r="18" spans="1:22" s="113" customFormat="1" ht="25.15" customHeight="1" x14ac:dyDescent="0.15">
      <c r="A18" s="158">
        <v>8</v>
      </c>
      <c r="B18" s="112"/>
      <c r="C18" s="247"/>
      <c r="D18" s="173"/>
      <c r="V18" s="113">
        <f>IF(O18="週1日以上3日未満配置している",200000,IF(O18="週3日以上7日未満配置している",400000,IF(O18="週7日配置している",600000,0)))</f>
        <v>0</v>
      </c>
    </row>
    <row r="19" spans="1:22" s="113" customFormat="1" ht="25.15" customHeight="1" x14ac:dyDescent="0.15">
      <c r="A19" s="158">
        <v>9</v>
      </c>
      <c r="B19" s="112"/>
      <c r="C19" s="247"/>
      <c r="D19" s="173"/>
    </row>
    <row r="20" spans="1:22" s="113" customFormat="1" ht="25.15" customHeight="1" thickBot="1" x14ac:dyDescent="0.2">
      <c r="A20" s="158">
        <v>10</v>
      </c>
      <c r="B20" s="112"/>
      <c r="C20" s="247"/>
      <c r="D20" s="173"/>
    </row>
    <row r="21" spans="1:22" s="113" customFormat="1" ht="28.15" customHeight="1" thickBot="1" x14ac:dyDescent="0.2">
      <c r="A21" s="585" t="s">
        <v>17</v>
      </c>
      <c r="B21" s="586"/>
      <c r="C21" s="586"/>
      <c r="D21" s="114">
        <f>SUM(D11:D20)</f>
        <v>0</v>
      </c>
    </row>
    <row r="22" spans="1:22" ht="5.45" customHeight="1" x14ac:dyDescent="0.15"/>
    <row r="23" spans="1:22" ht="10.15" customHeight="1" x14ac:dyDescent="0.15">
      <c r="B23" s="43"/>
      <c r="C23" s="43"/>
    </row>
    <row r="24" spans="1:22" ht="10.15" customHeight="1" x14ac:dyDescent="0.15">
      <c r="B24" s="43"/>
      <c r="C24" s="43"/>
    </row>
    <row r="25" spans="1:22" ht="15.6" customHeight="1" x14ac:dyDescent="0.15">
      <c r="B25" s="43"/>
      <c r="C25" s="43"/>
    </row>
    <row r="26" spans="1:22" ht="17.45" customHeight="1" thickBot="1" x14ac:dyDescent="0.2">
      <c r="A26" s="295" t="s">
        <v>487</v>
      </c>
      <c r="B26" s="43"/>
      <c r="C26" s="43"/>
    </row>
    <row r="27" spans="1:22" ht="40.15" customHeight="1" thickBot="1" x14ac:dyDescent="0.2">
      <c r="A27" s="174" t="s">
        <v>100</v>
      </c>
      <c r="B27" s="175" t="s">
        <v>57</v>
      </c>
      <c r="C27" s="175" t="s">
        <v>101</v>
      </c>
      <c r="D27" s="176" t="s">
        <v>361</v>
      </c>
    </row>
    <row r="28" spans="1:22" s="113" customFormat="1" ht="25.15" customHeight="1" thickTop="1" x14ac:dyDescent="0.15">
      <c r="A28" s="157">
        <v>1</v>
      </c>
      <c r="B28" s="156"/>
      <c r="C28" s="247"/>
      <c r="D28" s="173"/>
    </row>
    <row r="29" spans="1:22" s="113" customFormat="1" ht="25.15" customHeight="1" x14ac:dyDescent="0.15">
      <c r="A29" s="158">
        <v>2</v>
      </c>
      <c r="B29" s="112"/>
      <c r="C29" s="247"/>
      <c r="D29" s="172"/>
      <c r="L29" s="265" t="s">
        <v>23</v>
      </c>
    </row>
    <row r="30" spans="1:22" s="113" customFormat="1" ht="25.15" customHeight="1" x14ac:dyDescent="0.15">
      <c r="A30" s="158">
        <v>3</v>
      </c>
      <c r="B30" s="112"/>
      <c r="C30" s="247"/>
      <c r="D30" s="172"/>
    </row>
    <row r="31" spans="1:22" s="113" customFormat="1" ht="25.15" customHeight="1" x14ac:dyDescent="0.15">
      <c r="A31" s="158">
        <v>4</v>
      </c>
      <c r="B31" s="112"/>
      <c r="C31" s="247"/>
      <c r="D31" s="172"/>
    </row>
    <row r="32" spans="1:22" s="113" customFormat="1" ht="25.15" customHeight="1" x14ac:dyDescent="0.15">
      <c r="A32" s="158">
        <v>5</v>
      </c>
      <c r="B32" s="112"/>
      <c r="C32" s="247"/>
      <c r="D32" s="172"/>
    </row>
    <row r="33" spans="1:22" s="113" customFormat="1" ht="25.15" customHeight="1" x14ac:dyDescent="0.15">
      <c r="A33" s="158">
        <v>6</v>
      </c>
      <c r="B33" s="112"/>
      <c r="C33" s="247"/>
      <c r="D33" s="172"/>
    </row>
    <row r="34" spans="1:22" s="113" customFormat="1" ht="25.15" customHeight="1" x14ac:dyDescent="0.15">
      <c r="A34" s="158">
        <v>7</v>
      </c>
      <c r="B34" s="112"/>
      <c r="C34" s="247"/>
      <c r="D34" s="172"/>
    </row>
    <row r="35" spans="1:22" s="113" customFormat="1" ht="25.15" customHeight="1" x14ac:dyDescent="0.15">
      <c r="A35" s="158">
        <v>8</v>
      </c>
      <c r="B35" s="112"/>
      <c r="C35" s="247"/>
      <c r="D35" s="172"/>
      <c r="V35" s="113">
        <f>IF(O35="週1日以上3日未満配置している",200000,IF(O35="週3日以上7日未満配置している",400000,IF(O35="週7日配置している",600000,0)))</f>
        <v>0</v>
      </c>
    </row>
    <row r="36" spans="1:22" s="113" customFormat="1" ht="25.15" customHeight="1" x14ac:dyDescent="0.15">
      <c r="A36" s="158">
        <v>9</v>
      </c>
      <c r="B36" s="112"/>
      <c r="C36" s="247"/>
      <c r="D36" s="172"/>
    </row>
    <row r="37" spans="1:22" s="113" customFormat="1" ht="25.15" customHeight="1" thickBot="1" x14ac:dyDescent="0.2">
      <c r="A37" s="158">
        <v>10</v>
      </c>
      <c r="B37" s="112"/>
      <c r="C37" s="247"/>
      <c r="D37" s="172"/>
    </row>
    <row r="38" spans="1:22" s="113" customFormat="1" ht="28.15" customHeight="1" thickBot="1" x14ac:dyDescent="0.2">
      <c r="A38" s="585" t="s">
        <v>17</v>
      </c>
      <c r="B38" s="586"/>
      <c r="C38" s="586"/>
      <c r="D38" s="114">
        <f>SUM(D28:D37)</f>
        <v>0</v>
      </c>
    </row>
    <row r="39" spans="1:22" ht="51.6" customHeight="1" x14ac:dyDescent="0.15">
      <c r="B39" s="583"/>
      <c r="C39" s="583"/>
      <c r="D39" s="584"/>
    </row>
  </sheetData>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2" right="0.51181102362204722" top="0.74803149606299213" bottom="0.74803149606299213"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3"/>
  <sheetViews>
    <sheetView showGridLines="0" view="pageBreakPreview" zoomScaleNormal="100" zoomScaleSheetLayoutView="100" workbookViewId="0">
      <selection activeCell="E21" sqref="E21"/>
    </sheetView>
  </sheetViews>
  <sheetFormatPr defaultColWidth="9" defaultRowHeight="13.5" x14ac:dyDescent="0.15"/>
  <cols>
    <col min="1" max="34" width="2.5" style="1" customWidth="1"/>
    <col min="35" max="16384" width="9" style="1"/>
  </cols>
  <sheetData>
    <row r="1" spans="2:34" ht="14.25" thickBot="1" x14ac:dyDescent="0.2"/>
    <row r="2" spans="2:34" ht="19.899999999999999" customHeight="1" x14ac:dyDescent="0.15">
      <c r="B2" s="494" t="s">
        <v>549</v>
      </c>
      <c r="C2" s="495"/>
      <c r="D2" s="495"/>
      <c r="E2" s="495"/>
      <c r="F2" s="495"/>
      <c r="G2" s="495"/>
      <c r="H2" s="495"/>
      <c r="I2" s="495"/>
      <c r="J2" s="495"/>
      <c r="K2" s="495"/>
      <c r="L2" s="495"/>
      <c r="M2" s="496"/>
      <c r="O2" s="381" t="s">
        <v>546</v>
      </c>
      <c r="P2" s="381"/>
      <c r="Q2" s="382"/>
      <c r="R2" s="382"/>
      <c r="S2" s="382"/>
      <c r="T2" s="382"/>
      <c r="U2" s="382"/>
      <c r="V2" s="382"/>
      <c r="W2" s="382"/>
      <c r="X2" s="382"/>
      <c r="Y2" s="382"/>
      <c r="Z2" s="382"/>
      <c r="AA2" s="382"/>
      <c r="AB2" s="383"/>
      <c r="AC2" s="382"/>
      <c r="AD2" s="382"/>
      <c r="AE2" s="382"/>
      <c r="AF2" s="382"/>
      <c r="AG2" s="382"/>
      <c r="AH2" s="384"/>
    </row>
    <row r="3" spans="2:34" ht="19.899999999999999" customHeight="1" thickBot="1" x14ac:dyDescent="0.2">
      <c r="B3" s="497"/>
      <c r="C3" s="498"/>
      <c r="D3" s="498"/>
      <c r="E3" s="498"/>
      <c r="F3" s="498"/>
      <c r="G3" s="498"/>
      <c r="H3" s="498"/>
      <c r="I3" s="498"/>
      <c r="J3" s="498"/>
      <c r="K3" s="498"/>
      <c r="L3" s="498"/>
      <c r="M3" s="499"/>
      <c r="O3" s="597" t="s">
        <v>378</v>
      </c>
      <c r="P3" s="598"/>
      <c r="Q3" s="598"/>
      <c r="R3" s="598"/>
      <c r="S3" s="598"/>
      <c r="T3" s="598"/>
      <c r="U3" s="598"/>
      <c r="V3" s="598"/>
      <c r="W3" s="598"/>
      <c r="X3" s="598"/>
      <c r="Y3" s="598"/>
      <c r="Z3" s="598"/>
      <c r="AA3" s="598"/>
      <c r="AB3" s="598"/>
      <c r="AC3" s="598"/>
      <c r="AD3" s="598"/>
      <c r="AE3" s="385"/>
      <c r="AF3" s="385"/>
      <c r="AG3" s="385"/>
      <c r="AH3" s="386"/>
    </row>
    <row r="4" spans="2:34" ht="13.5" customHeight="1" thickBot="1" x14ac:dyDescent="0.2">
      <c r="B4" s="500"/>
      <c r="C4" s="501"/>
      <c r="D4" s="501"/>
      <c r="E4" s="501"/>
      <c r="F4" s="501"/>
      <c r="G4" s="501"/>
      <c r="H4" s="501"/>
      <c r="I4" s="501"/>
      <c r="J4" s="501"/>
      <c r="K4" s="501"/>
      <c r="L4" s="501"/>
      <c r="M4" s="502"/>
      <c r="U4" s="38"/>
      <c r="V4" s="24"/>
      <c r="W4" s="24"/>
      <c r="X4" s="24"/>
      <c r="Y4" s="24"/>
      <c r="Z4" s="24"/>
      <c r="AA4" s="24"/>
      <c r="AB4" s="24"/>
      <c r="AC4" s="24"/>
      <c r="AD4" s="24"/>
      <c r="AE4" s="24"/>
      <c r="AF4" s="24"/>
      <c r="AG4" s="24"/>
    </row>
    <row r="5" spans="2:34" x14ac:dyDescent="0.15">
      <c r="U5" s="38"/>
      <c r="V5" s="38"/>
      <c r="W5" s="24"/>
      <c r="X5" s="24"/>
      <c r="Y5" s="24"/>
      <c r="Z5" s="24"/>
      <c r="AA5" s="24"/>
      <c r="AB5" s="24"/>
      <c r="AC5" s="24"/>
      <c r="AD5" s="24"/>
      <c r="AE5" s="24"/>
      <c r="AF5" s="24"/>
      <c r="AG5" s="24"/>
    </row>
    <row r="6" spans="2:34" ht="13.5" customHeight="1" x14ac:dyDescent="0.15">
      <c r="B6" s="514" t="s">
        <v>85</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4" ht="13.5" customHeight="1" x14ac:dyDescent="0.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4" x14ac:dyDescent="0.15">
      <c r="B9" s="1" t="s">
        <v>488</v>
      </c>
    </row>
    <row r="11" spans="2:34" ht="14.25" thickBot="1" x14ac:dyDescent="0.2"/>
    <row r="12" spans="2:34" ht="40.5" customHeight="1" x14ac:dyDescent="0.15">
      <c r="B12" s="608" t="s">
        <v>9</v>
      </c>
      <c r="C12" s="590"/>
      <c r="D12" s="589" t="s">
        <v>489</v>
      </c>
      <c r="E12" s="590"/>
      <c r="F12" s="590"/>
      <c r="G12" s="590"/>
      <c r="H12" s="590"/>
      <c r="I12" s="590"/>
      <c r="J12" s="590"/>
      <c r="K12" s="590"/>
      <c r="L12" s="590"/>
      <c r="M12" s="590"/>
      <c r="N12" s="590"/>
      <c r="O12" s="590"/>
      <c r="P12" s="590"/>
      <c r="Q12" s="590"/>
      <c r="R12" s="590"/>
      <c r="S12" s="590"/>
      <c r="T12" s="590"/>
      <c r="U12" s="590"/>
      <c r="V12" s="590"/>
      <c r="W12" s="591"/>
      <c r="X12" s="592">
        <f>'3-3別1'!D5</f>
        <v>0</v>
      </c>
      <c r="Y12" s="592"/>
      <c r="Z12" s="592"/>
      <c r="AA12" s="592"/>
      <c r="AB12" s="592"/>
      <c r="AC12" s="592"/>
      <c r="AD12" s="592"/>
      <c r="AE12" s="592" t="s">
        <v>8</v>
      </c>
      <c r="AF12" s="592"/>
      <c r="AG12" s="593"/>
    </row>
    <row r="13" spans="2:34" ht="40.5" customHeight="1" x14ac:dyDescent="0.15">
      <c r="B13" s="609" t="s">
        <v>30</v>
      </c>
      <c r="C13" s="610"/>
      <c r="D13" s="595" t="s">
        <v>490</v>
      </c>
      <c r="E13" s="596"/>
      <c r="F13" s="596"/>
      <c r="G13" s="596"/>
      <c r="H13" s="596"/>
      <c r="I13" s="596"/>
      <c r="J13" s="596"/>
      <c r="K13" s="596"/>
      <c r="L13" s="596"/>
      <c r="M13" s="596"/>
      <c r="N13" s="596"/>
      <c r="O13" s="596"/>
      <c r="P13" s="596"/>
      <c r="Q13" s="596"/>
      <c r="R13" s="596"/>
      <c r="S13" s="596"/>
      <c r="T13" s="596"/>
      <c r="U13" s="596"/>
      <c r="V13" s="596"/>
      <c r="W13" s="596"/>
      <c r="X13" s="562">
        <f>'3-3別1'!D6</f>
        <v>0</v>
      </c>
      <c r="Y13" s="562"/>
      <c r="Z13" s="562"/>
      <c r="AA13" s="562"/>
      <c r="AB13" s="562"/>
      <c r="AC13" s="562"/>
      <c r="AD13" s="562"/>
      <c r="AE13" s="562" t="s">
        <v>8</v>
      </c>
      <c r="AF13" s="562"/>
      <c r="AG13" s="594"/>
    </row>
    <row r="14" spans="2:34" ht="40.5" customHeight="1" x14ac:dyDescent="0.15">
      <c r="B14" s="604" t="s">
        <v>88</v>
      </c>
      <c r="C14" s="605"/>
      <c r="D14" s="605"/>
      <c r="E14" s="605"/>
      <c r="F14" s="605"/>
      <c r="G14" s="605"/>
      <c r="H14" s="605"/>
      <c r="I14" s="605"/>
      <c r="J14" s="605"/>
      <c r="K14" s="605"/>
      <c r="L14" s="605"/>
      <c r="M14" s="605"/>
      <c r="N14" s="605"/>
      <c r="O14" s="605"/>
      <c r="P14" s="605"/>
      <c r="Q14" s="605"/>
      <c r="R14" s="605"/>
      <c r="S14" s="605"/>
      <c r="T14" s="605"/>
      <c r="U14" s="605"/>
      <c r="V14" s="605"/>
      <c r="W14" s="605"/>
      <c r="X14" s="599" t="e">
        <f>X13/X12</f>
        <v>#DIV/0!</v>
      </c>
      <c r="Y14" s="600"/>
      <c r="Z14" s="600"/>
      <c r="AA14" s="600"/>
      <c r="AB14" s="600"/>
      <c r="AC14" s="600"/>
      <c r="AD14" s="600"/>
      <c r="AE14" s="600"/>
      <c r="AF14" s="600"/>
      <c r="AG14" s="601"/>
    </row>
    <row r="15" spans="2:34" ht="40.5" customHeight="1" x14ac:dyDescent="0.15">
      <c r="B15" s="604" t="s">
        <v>19</v>
      </c>
      <c r="C15" s="605"/>
      <c r="D15" s="605"/>
      <c r="E15" s="605"/>
      <c r="F15" s="605"/>
      <c r="G15" s="605"/>
      <c r="H15" s="605"/>
      <c r="I15" s="605"/>
      <c r="J15" s="605"/>
      <c r="K15" s="605"/>
      <c r="L15" s="605"/>
      <c r="M15" s="605"/>
      <c r="N15" s="605"/>
      <c r="O15" s="605"/>
      <c r="P15" s="605"/>
      <c r="Q15" s="605"/>
      <c r="R15" s="605"/>
      <c r="S15" s="605"/>
      <c r="T15" s="605"/>
      <c r="U15" s="605"/>
      <c r="V15" s="605"/>
      <c r="W15" s="605"/>
      <c r="X15" s="606" t="e">
        <f>IF(X13&gt;X12,"エラー",IF(X14&gt;=0.85,"算定可","算定不可"))</f>
        <v>#DIV/0!</v>
      </c>
      <c r="Y15" s="606"/>
      <c r="Z15" s="606"/>
      <c r="AA15" s="606"/>
      <c r="AB15" s="606"/>
      <c r="AC15" s="606"/>
      <c r="AD15" s="606"/>
      <c r="AE15" s="606"/>
      <c r="AF15" s="606"/>
      <c r="AG15" s="607"/>
    </row>
    <row r="16" spans="2:34" ht="40.5" customHeight="1" thickBot="1" x14ac:dyDescent="0.2">
      <c r="B16" s="602" t="s">
        <v>20</v>
      </c>
      <c r="C16" s="603"/>
      <c r="D16" s="603"/>
      <c r="E16" s="603"/>
      <c r="F16" s="603"/>
      <c r="G16" s="603"/>
      <c r="H16" s="603"/>
      <c r="I16" s="603"/>
      <c r="J16" s="603"/>
      <c r="K16" s="603"/>
      <c r="L16" s="603"/>
      <c r="M16" s="603"/>
      <c r="N16" s="603"/>
      <c r="O16" s="603"/>
      <c r="P16" s="603"/>
      <c r="Q16" s="603"/>
      <c r="R16" s="603"/>
      <c r="S16" s="603"/>
      <c r="T16" s="603"/>
      <c r="U16" s="603"/>
      <c r="V16" s="603"/>
      <c r="W16" s="603"/>
      <c r="X16" s="611" t="e">
        <f>IF(X15="算定可",5,0)</f>
        <v>#DIV/0!</v>
      </c>
      <c r="Y16" s="574"/>
      <c r="Z16" s="574"/>
      <c r="AA16" s="574"/>
      <c r="AB16" s="574"/>
      <c r="AC16" s="574"/>
      <c r="AD16" s="574"/>
      <c r="AE16" s="574"/>
      <c r="AF16" s="574"/>
      <c r="AG16" s="575"/>
    </row>
    <row r="18" spans="2:5" x14ac:dyDescent="0.15">
      <c r="B18" s="1" t="s">
        <v>32</v>
      </c>
    </row>
    <row r="19" spans="2:5" x14ac:dyDescent="0.15">
      <c r="C19" s="1" t="s">
        <v>90</v>
      </c>
      <c r="E19" s="1" t="s">
        <v>550</v>
      </c>
    </row>
    <row r="20" spans="2:5" x14ac:dyDescent="0.15">
      <c r="E20" s="1" t="s">
        <v>551</v>
      </c>
    </row>
    <row r="21" spans="2:5" x14ac:dyDescent="0.15">
      <c r="C21" s="1" t="s">
        <v>90</v>
      </c>
      <c r="E21" s="1" t="s">
        <v>91</v>
      </c>
    </row>
    <row r="22" spans="2:5" x14ac:dyDescent="0.15">
      <c r="C22" s="1" t="s">
        <v>90</v>
      </c>
      <c r="E22" s="1" t="s">
        <v>92</v>
      </c>
    </row>
    <row r="23" spans="2:5" x14ac:dyDescent="0.15">
      <c r="C23" s="1" t="s">
        <v>90</v>
      </c>
      <c r="E23" s="1" t="s">
        <v>366</v>
      </c>
    </row>
  </sheetData>
  <sheetProtection algorithmName="SHA-512" hashValue="kNT9GE1nKzV38wVHu1KrjHjnnA98jSKJ0KRZI4cVKvNXDWplodYgGdGB+fjzu+8NDVXgPnFZiQ0eacbQPwUNxg==" saltValue="7SJMP2Azsf0w+q0g8/j25Q==" spinCount="100000" sheet="1" selectLockedCells="1"/>
  <mergeCells count="17">
    <mergeCell ref="B2:M4"/>
    <mergeCell ref="O3:AD3"/>
    <mergeCell ref="X14:AG14"/>
    <mergeCell ref="B16:W16"/>
    <mergeCell ref="B14:W14"/>
    <mergeCell ref="B6:AG7"/>
    <mergeCell ref="B15:W15"/>
    <mergeCell ref="X15:AG15"/>
    <mergeCell ref="B12:C12"/>
    <mergeCell ref="B13:C13"/>
    <mergeCell ref="X16:AG16"/>
    <mergeCell ref="D12:W12"/>
    <mergeCell ref="AE12:AG12"/>
    <mergeCell ref="AE13:AG13"/>
    <mergeCell ref="D13:W13"/>
    <mergeCell ref="X12:AD12"/>
    <mergeCell ref="X13:AD13"/>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zoomScaleNormal="130" zoomScaleSheetLayoutView="100" workbookViewId="0">
      <selection activeCell="E10" sqref="E10"/>
    </sheetView>
  </sheetViews>
  <sheetFormatPr defaultRowHeight="13.5" x14ac:dyDescent="0.15"/>
  <cols>
    <col min="1" max="1" width="4.625" style="63" customWidth="1"/>
    <col min="2" max="2" width="22.75" customWidth="1"/>
    <col min="3" max="3" width="19.625" customWidth="1"/>
    <col min="4" max="4" width="42.75" style="79" customWidth="1"/>
    <col min="11" max="11" width="13.75" customWidth="1"/>
    <col min="12" max="12" width="8.875" customWidth="1"/>
  </cols>
  <sheetData>
    <row r="1" spans="1:15" x14ac:dyDescent="0.15">
      <c r="A1" s="189" t="s">
        <v>552</v>
      </c>
      <c r="B1" s="189"/>
    </row>
    <row r="2" spans="1:15" ht="16.899999999999999" customHeight="1" x14ac:dyDescent="0.15">
      <c r="A2" s="188" t="s">
        <v>258</v>
      </c>
      <c r="B2" s="188"/>
    </row>
    <row r="3" spans="1:15" ht="11.45" customHeight="1" thickBot="1" x14ac:dyDescent="0.2">
      <c r="B3" s="75"/>
    </row>
    <row r="4" spans="1:15" ht="24.6" customHeight="1" thickBot="1" x14ac:dyDescent="0.2">
      <c r="B4" s="41"/>
      <c r="C4" s="41"/>
      <c r="D4" s="246" t="s">
        <v>17</v>
      </c>
    </row>
    <row r="5" spans="1:15" ht="37.15" customHeight="1" thickTop="1" x14ac:dyDescent="0.15">
      <c r="B5" s="620" t="s">
        <v>491</v>
      </c>
      <c r="C5" s="621"/>
      <c r="D5" s="179">
        <f>C38</f>
        <v>0</v>
      </c>
    </row>
    <row r="6" spans="1:15" ht="36" customHeight="1" thickBot="1" x14ac:dyDescent="0.2">
      <c r="B6" s="618" t="s">
        <v>492</v>
      </c>
      <c r="C6" s="619"/>
      <c r="D6" s="178">
        <f>D38</f>
        <v>0</v>
      </c>
    </row>
    <row r="7" spans="1:15" x14ac:dyDescent="0.15">
      <c r="B7" s="75"/>
    </row>
    <row r="8" spans="1:15" ht="14.25" thickBot="1" x14ac:dyDescent="0.2">
      <c r="A8" s="177" t="s">
        <v>493</v>
      </c>
      <c r="B8" s="39"/>
    </row>
    <row r="9" spans="1:15" ht="31.9" customHeight="1" thickBot="1" x14ac:dyDescent="0.2">
      <c r="A9" s="82" t="s">
        <v>100</v>
      </c>
      <c r="B9" s="83" t="s">
        <v>57</v>
      </c>
      <c r="C9" s="83" t="s">
        <v>101</v>
      </c>
      <c r="D9" s="245" t="s">
        <v>496</v>
      </c>
      <c r="H9" s="315"/>
      <c r="I9" s="315"/>
      <c r="J9" s="315"/>
      <c r="K9" s="315"/>
      <c r="L9" s="315"/>
      <c r="M9" s="315"/>
      <c r="N9" s="315"/>
      <c r="O9" s="315"/>
    </row>
    <row r="10" spans="1:15" ht="24" customHeight="1" thickTop="1" x14ac:dyDescent="0.15">
      <c r="A10" s="64">
        <v>1</v>
      </c>
      <c r="B10" s="247"/>
      <c r="C10" s="247"/>
      <c r="D10" s="320"/>
      <c r="H10" s="315"/>
      <c r="I10" s="315"/>
      <c r="J10" s="315"/>
      <c r="K10" s="315" t="s">
        <v>102</v>
      </c>
      <c r="L10" s="315" t="s">
        <v>289</v>
      </c>
      <c r="M10" s="315"/>
      <c r="N10" s="315"/>
      <c r="O10" s="315"/>
    </row>
    <row r="11" spans="1:15" ht="24" customHeight="1" x14ac:dyDescent="0.15">
      <c r="A11" s="65">
        <v>2</v>
      </c>
      <c r="B11" s="321"/>
      <c r="C11" s="247"/>
      <c r="D11" s="320"/>
      <c r="H11" s="315"/>
      <c r="I11" s="315" t="s">
        <v>22</v>
      </c>
      <c r="J11" s="315"/>
      <c r="K11" s="315" t="s">
        <v>103</v>
      </c>
      <c r="L11" s="315" t="s">
        <v>298</v>
      </c>
      <c r="M11" s="315"/>
      <c r="N11" s="315"/>
      <c r="O11" s="315"/>
    </row>
    <row r="12" spans="1:15" ht="24" customHeight="1" x14ac:dyDescent="0.15">
      <c r="A12" s="65">
        <v>3</v>
      </c>
      <c r="B12" s="321"/>
      <c r="C12" s="247"/>
      <c r="D12" s="320"/>
      <c r="H12" s="315"/>
      <c r="I12" s="315"/>
      <c r="J12" s="315"/>
      <c r="K12" s="315"/>
      <c r="L12" s="315" t="s">
        <v>290</v>
      </c>
      <c r="M12" s="315"/>
      <c r="N12" s="315"/>
      <c r="O12" s="315"/>
    </row>
    <row r="13" spans="1:15" ht="24" customHeight="1" x14ac:dyDescent="0.15">
      <c r="A13" s="65">
        <v>4</v>
      </c>
      <c r="B13" s="321"/>
      <c r="C13" s="247"/>
      <c r="D13" s="320"/>
      <c r="H13" s="315"/>
      <c r="I13" s="315"/>
      <c r="J13" s="315"/>
      <c r="K13" s="319"/>
      <c r="L13" s="315"/>
      <c r="M13" s="315"/>
      <c r="N13" s="315"/>
      <c r="O13" s="315"/>
    </row>
    <row r="14" spans="1:15" ht="24" customHeight="1" x14ac:dyDescent="0.15">
      <c r="A14" s="65">
        <v>5</v>
      </c>
      <c r="B14" s="321"/>
      <c r="C14" s="247"/>
      <c r="D14" s="320"/>
    </row>
    <row r="15" spans="1:15" ht="24" customHeight="1" x14ac:dyDescent="0.15">
      <c r="A15" s="65">
        <v>6</v>
      </c>
      <c r="B15" s="321"/>
      <c r="C15" s="247"/>
      <c r="D15" s="320"/>
    </row>
    <row r="16" spans="1:15" ht="24" customHeight="1" x14ac:dyDescent="0.15">
      <c r="A16" s="65">
        <v>7</v>
      </c>
      <c r="B16" s="321"/>
      <c r="C16" s="247"/>
      <c r="D16" s="320"/>
    </row>
    <row r="17" spans="1:4" ht="24" customHeight="1" x14ac:dyDescent="0.15">
      <c r="A17" s="65">
        <v>8</v>
      </c>
      <c r="B17" s="321"/>
      <c r="C17" s="247"/>
      <c r="D17" s="320"/>
    </row>
    <row r="18" spans="1:4" ht="24" customHeight="1" x14ac:dyDescent="0.15">
      <c r="A18" s="65">
        <v>9</v>
      </c>
      <c r="B18" s="321"/>
      <c r="C18" s="247"/>
      <c r="D18" s="320"/>
    </row>
    <row r="19" spans="1:4" ht="24" customHeight="1" x14ac:dyDescent="0.15">
      <c r="A19" s="65">
        <v>10</v>
      </c>
      <c r="B19" s="321"/>
      <c r="C19" s="247"/>
      <c r="D19" s="320"/>
    </row>
    <row r="20" spans="1:4" ht="24" customHeight="1" x14ac:dyDescent="0.15">
      <c r="A20" s="65">
        <v>11</v>
      </c>
      <c r="B20" s="321"/>
      <c r="C20" s="247"/>
      <c r="D20" s="320"/>
    </row>
    <row r="21" spans="1:4" ht="24" customHeight="1" x14ac:dyDescent="0.15">
      <c r="A21" s="65">
        <v>12</v>
      </c>
      <c r="B21" s="321"/>
      <c r="C21" s="247"/>
      <c r="D21" s="320"/>
    </row>
    <row r="22" spans="1:4" ht="24" customHeight="1" x14ac:dyDescent="0.15">
      <c r="A22" s="65">
        <v>13</v>
      </c>
      <c r="B22" s="321"/>
      <c r="C22" s="247"/>
      <c r="D22" s="320"/>
    </row>
    <row r="23" spans="1:4" ht="24" customHeight="1" x14ac:dyDescent="0.15">
      <c r="A23" s="65">
        <v>14</v>
      </c>
      <c r="B23" s="321"/>
      <c r="C23" s="247"/>
      <c r="D23" s="320"/>
    </row>
    <row r="24" spans="1:4" ht="24" customHeight="1" x14ac:dyDescent="0.15">
      <c r="A24" s="65">
        <v>15</v>
      </c>
      <c r="B24" s="321"/>
      <c r="C24" s="247"/>
      <c r="D24" s="320"/>
    </row>
    <row r="25" spans="1:4" ht="24" customHeight="1" x14ac:dyDescent="0.15">
      <c r="A25" s="65">
        <v>16</v>
      </c>
      <c r="B25" s="321"/>
      <c r="C25" s="247"/>
      <c r="D25" s="320"/>
    </row>
    <row r="26" spans="1:4" ht="24" customHeight="1" x14ac:dyDescent="0.15">
      <c r="A26" s="65">
        <v>17</v>
      </c>
      <c r="B26" s="321"/>
      <c r="C26" s="247"/>
      <c r="D26" s="320"/>
    </row>
    <row r="27" spans="1:4" ht="24" customHeight="1" x14ac:dyDescent="0.15">
      <c r="A27" s="65">
        <v>18</v>
      </c>
      <c r="B27" s="321"/>
      <c r="C27" s="247"/>
      <c r="D27" s="320"/>
    </row>
    <row r="28" spans="1:4" ht="24" customHeight="1" x14ac:dyDescent="0.15">
      <c r="A28" s="65">
        <v>19</v>
      </c>
      <c r="B28" s="321"/>
      <c r="C28" s="247"/>
      <c r="D28" s="320"/>
    </row>
    <row r="29" spans="1:4" ht="24" customHeight="1" x14ac:dyDescent="0.15">
      <c r="A29" s="65">
        <v>20</v>
      </c>
      <c r="B29" s="321"/>
      <c r="C29" s="247"/>
      <c r="D29" s="320"/>
    </row>
    <row r="30" spans="1:4" ht="24" customHeight="1" x14ac:dyDescent="0.15">
      <c r="A30" s="65">
        <v>21</v>
      </c>
      <c r="B30" s="321"/>
      <c r="C30" s="247"/>
      <c r="D30" s="320"/>
    </row>
    <row r="31" spans="1:4" ht="24" customHeight="1" x14ac:dyDescent="0.15">
      <c r="A31" s="65">
        <v>22</v>
      </c>
      <c r="B31" s="321"/>
      <c r="C31" s="247"/>
      <c r="D31" s="320"/>
    </row>
    <row r="32" spans="1:4" ht="24" customHeight="1" x14ac:dyDescent="0.15">
      <c r="A32" s="65">
        <v>23</v>
      </c>
      <c r="B32" s="321"/>
      <c r="C32" s="247"/>
      <c r="D32" s="320"/>
    </row>
    <row r="33" spans="1:4" ht="24" customHeight="1" x14ac:dyDescent="0.15">
      <c r="A33" s="65">
        <v>24</v>
      </c>
      <c r="B33" s="321"/>
      <c r="C33" s="247"/>
      <c r="D33" s="320"/>
    </row>
    <row r="34" spans="1:4" ht="24" customHeight="1" x14ac:dyDescent="0.15">
      <c r="A34" s="65">
        <v>25</v>
      </c>
      <c r="B34" s="321"/>
      <c r="C34" s="247"/>
      <c r="D34" s="320"/>
    </row>
    <row r="35" spans="1:4" ht="24" customHeight="1" x14ac:dyDescent="0.15">
      <c r="A35" s="65">
        <v>26</v>
      </c>
      <c r="B35" s="321"/>
      <c r="C35" s="247"/>
      <c r="D35" s="320"/>
    </row>
    <row r="36" spans="1:4" ht="24" customHeight="1" x14ac:dyDescent="0.15">
      <c r="A36" s="65">
        <v>27</v>
      </c>
      <c r="B36" s="321"/>
      <c r="C36" s="247"/>
      <c r="D36" s="320"/>
    </row>
    <row r="37" spans="1:4" ht="24" customHeight="1" thickBot="1" x14ac:dyDescent="0.2">
      <c r="A37" s="76">
        <v>28</v>
      </c>
      <c r="B37" s="322"/>
      <c r="C37" s="247"/>
      <c r="D37" s="320"/>
    </row>
    <row r="38" spans="1:4" ht="28.15" hidden="1" customHeight="1" thickBot="1" x14ac:dyDescent="0.2">
      <c r="A38" s="616" t="s">
        <v>17</v>
      </c>
      <c r="B38" s="617"/>
      <c r="C38" s="70">
        <f>COUNTIF(C10:C37,"*")</f>
        <v>0</v>
      </c>
      <c r="D38" s="70">
        <f>D39+D42</f>
        <v>0</v>
      </c>
    </row>
    <row r="39" spans="1:4" ht="14.25" hidden="1" thickBot="1" x14ac:dyDescent="0.2">
      <c r="A39" s="66"/>
      <c r="B39" s="39"/>
      <c r="C39" s="39"/>
      <c r="D39" s="70">
        <f>COUNTIF(D10:D37,"〇　在籍")</f>
        <v>0</v>
      </c>
    </row>
    <row r="40" spans="1:4" ht="18" hidden="1" customHeight="1" thickBot="1" x14ac:dyDescent="0.2">
      <c r="A40" s="66"/>
      <c r="B40" s="39"/>
      <c r="C40" s="612" t="s">
        <v>104</v>
      </c>
      <c r="D40" s="613"/>
    </row>
    <row r="41" spans="1:4" ht="21.6" hidden="1" customHeight="1" thickTop="1" thickBot="1" x14ac:dyDescent="0.2">
      <c r="A41" s="66"/>
      <c r="B41" s="39"/>
      <c r="C41" s="614" t="e">
        <f>#REF!/C38</f>
        <v>#REF!</v>
      </c>
      <c r="D41" s="615"/>
    </row>
    <row r="42" spans="1:4" ht="14.25" hidden="1" thickBot="1" x14ac:dyDescent="0.2">
      <c r="A42" s="66"/>
      <c r="B42" s="39"/>
      <c r="C42" s="39"/>
      <c r="D42" s="316">
        <f>COUNTIF(D10:D37,"〇　当該法人の他施設に異動")</f>
        <v>0</v>
      </c>
    </row>
  </sheetData>
  <mergeCells count="5">
    <mergeCell ref="C40:D40"/>
    <mergeCell ref="C41:D41"/>
    <mergeCell ref="A38:B38"/>
    <mergeCell ref="B6:C6"/>
    <mergeCell ref="B5:C5"/>
  </mergeCells>
  <phoneticPr fontId="2"/>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8"/>
  <sheetViews>
    <sheetView showGridLines="0" view="pageBreakPreview" zoomScaleNormal="100" workbookViewId="0">
      <selection activeCell="X12" sqref="X12:AG12"/>
    </sheetView>
  </sheetViews>
  <sheetFormatPr defaultColWidth="9" defaultRowHeight="13.5" x14ac:dyDescent="0.15"/>
  <cols>
    <col min="1" max="36" width="2.5" style="1" customWidth="1"/>
    <col min="37" max="37" width="3.625" style="1" customWidth="1"/>
    <col min="38" max="16384" width="9" style="1"/>
  </cols>
  <sheetData>
    <row r="1" spans="2:42" ht="14.25" thickBot="1" x14ac:dyDescent="0.2">
      <c r="AG1" s="24"/>
      <c r="AH1" s="24"/>
    </row>
    <row r="2" spans="2:42" ht="19.899999999999999" customHeight="1" x14ac:dyDescent="0.15">
      <c r="B2" s="494" t="s">
        <v>553</v>
      </c>
      <c r="C2" s="495"/>
      <c r="D2" s="495"/>
      <c r="E2" s="495"/>
      <c r="F2" s="495"/>
      <c r="G2" s="495"/>
      <c r="H2" s="495"/>
      <c r="I2" s="495"/>
      <c r="J2" s="495"/>
      <c r="K2" s="495"/>
      <c r="L2" s="495"/>
      <c r="M2" s="496"/>
      <c r="P2" s="381" t="s">
        <v>528</v>
      </c>
      <c r="Q2" s="375"/>
      <c r="R2" s="375"/>
      <c r="S2" s="375"/>
      <c r="T2" s="375"/>
      <c r="U2" s="375"/>
      <c r="V2" s="375"/>
      <c r="W2" s="375"/>
      <c r="X2" s="375"/>
      <c r="Y2" s="375"/>
      <c r="Z2" s="375"/>
      <c r="AA2" s="375"/>
      <c r="AB2" s="375"/>
      <c r="AC2" s="375"/>
      <c r="AD2" s="375"/>
      <c r="AE2" s="375"/>
      <c r="AF2" s="376"/>
      <c r="AG2" s="24"/>
      <c r="AH2" s="24"/>
      <c r="AI2" s="24"/>
    </row>
    <row r="3" spans="2:42" ht="19.899999999999999" customHeight="1" thickBot="1" x14ac:dyDescent="0.2">
      <c r="B3" s="497"/>
      <c r="C3" s="498"/>
      <c r="D3" s="498"/>
      <c r="E3" s="498"/>
      <c r="F3" s="498"/>
      <c r="G3" s="498"/>
      <c r="H3" s="498"/>
      <c r="I3" s="498"/>
      <c r="J3" s="498"/>
      <c r="K3" s="498"/>
      <c r="L3" s="498"/>
      <c r="M3" s="499"/>
      <c r="P3" s="388" t="s">
        <v>379</v>
      </c>
      <c r="Q3" s="377"/>
      <c r="R3" s="377"/>
      <c r="S3" s="377"/>
      <c r="T3" s="377"/>
      <c r="U3" s="377"/>
      <c r="V3" s="377"/>
      <c r="W3" s="377"/>
      <c r="X3" s="377"/>
      <c r="Y3" s="377"/>
      <c r="Z3" s="377"/>
      <c r="AA3" s="377"/>
      <c r="AB3" s="377"/>
      <c r="AC3" s="377"/>
      <c r="AD3" s="377"/>
      <c r="AE3" s="377"/>
      <c r="AF3" s="378"/>
      <c r="AG3" s="387"/>
      <c r="AH3" s="24"/>
      <c r="AI3" s="24"/>
    </row>
    <row r="4" spans="2:42" ht="13.5" customHeight="1" thickBot="1" x14ac:dyDescent="0.2">
      <c r="B4" s="500"/>
      <c r="C4" s="501"/>
      <c r="D4" s="501"/>
      <c r="E4" s="501"/>
      <c r="F4" s="501"/>
      <c r="G4" s="501"/>
      <c r="H4" s="501"/>
      <c r="I4" s="501"/>
      <c r="J4" s="501"/>
      <c r="K4" s="501"/>
      <c r="L4" s="501"/>
      <c r="M4" s="502"/>
      <c r="P4" s="193"/>
      <c r="Q4" s="24"/>
      <c r="R4" s="24"/>
      <c r="S4" s="24"/>
      <c r="T4" s="24"/>
      <c r="U4" s="24"/>
      <c r="V4" s="24"/>
      <c r="W4" s="24"/>
      <c r="X4" s="24"/>
      <c r="Y4" s="24"/>
      <c r="Z4" s="24"/>
      <c r="AA4" s="24"/>
      <c r="AB4" s="24"/>
      <c r="AC4" s="24"/>
      <c r="AD4" s="24"/>
      <c r="AE4" s="24"/>
      <c r="AF4" s="24"/>
      <c r="AG4" s="24"/>
      <c r="AH4" s="24"/>
      <c r="AI4" s="24"/>
    </row>
    <row r="5" spans="2:42" x14ac:dyDescent="0.15">
      <c r="P5" s="193"/>
      <c r="Q5" s="24"/>
      <c r="R5" s="24"/>
      <c r="S5" s="24"/>
      <c r="T5" s="24"/>
      <c r="U5" s="24"/>
      <c r="V5" s="24"/>
      <c r="W5" s="24"/>
      <c r="X5" s="24"/>
      <c r="Y5" s="24"/>
      <c r="Z5" s="24"/>
      <c r="AA5" s="24"/>
      <c r="AB5" s="24"/>
      <c r="AC5" s="24"/>
      <c r="AD5" s="24"/>
      <c r="AE5" s="24"/>
      <c r="AF5" s="24"/>
      <c r="AG5" s="24"/>
      <c r="AH5" s="24"/>
      <c r="AI5" s="24"/>
    </row>
    <row r="6" spans="2:42" x14ac:dyDescent="0.15">
      <c r="P6" s="193"/>
      <c r="Q6" s="24"/>
      <c r="R6" s="24"/>
      <c r="S6" s="24"/>
      <c r="T6" s="24"/>
      <c r="U6" s="24"/>
      <c r="V6" s="24"/>
      <c r="W6" s="24"/>
      <c r="X6" s="24"/>
      <c r="Y6" s="24"/>
      <c r="Z6" s="24"/>
      <c r="AA6" s="24"/>
      <c r="AB6" s="24"/>
      <c r="AC6" s="24"/>
      <c r="AD6" s="24"/>
      <c r="AE6" s="24"/>
      <c r="AF6" s="24"/>
      <c r="AG6" s="24"/>
      <c r="AH6" s="24"/>
      <c r="AI6" s="24"/>
    </row>
    <row r="7" spans="2:42" ht="13.5" customHeight="1" x14ac:dyDescent="0.15">
      <c r="B7" s="514" t="s">
        <v>16</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c r="AI7" s="21"/>
    </row>
    <row r="8" spans="2:42" ht="13.5" customHeight="1" x14ac:dyDescent="0.15">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c r="AI8" s="21"/>
    </row>
    <row r="10" spans="2:42" x14ac:dyDescent="0.15">
      <c r="B10" s="1" t="s">
        <v>494</v>
      </c>
    </row>
    <row r="11" spans="2:42" ht="14.25" thickBot="1" x14ac:dyDescent="0.2"/>
    <row r="12" spans="2:42" ht="58.5" customHeight="1" thickTop="1" thickBot="1" x14ac:dyDescent="0.2">
      <c r="B12" s="608" t="s">
        <v>52</v>
      </c>
      <c r="C12" s="590"/>
      <c r="D12" s="534" t="s">
        <v>307</v>
      </c>
      <c r="E12" s="534"/>
      <c r="F12" s="534"/>
      <c r="G12" s="534"/>
      <c r="H12" s="534"/>
      <c r="I12" s="534"/>
      <c r="J12" s="534"/>
      <c r="K12" s="534"/>
      <c r="L12" s="534"/>
      <c r="M12" s="534"/>
      <c r="N12" s="534"/>
      <c r="O12" s="534"/>
      <c r="P12" s="534"/>
      <c r="Q12" s="534"/>
      <c r="R12" s="534"/>
      <c r="S12" s="534"/>
      <c r="T12" s="534"/>
      <c r="U12" s="534"/>
      <c r="V12" s="534"/>
      <c r="W12" s="629"/>
      <c r="X12" s="624"/>
      <c r="Y12" s="625"/>
      <c r="Z12" s="625"/>
      <c r="AA12" s="625"/>
      <c r="AB12" s="625"/>
      <c r="AC12" s="625"/>
      <c r="AD12" s="625"/>
      <c r="AE12" s="625"/>
      <c r="AF12" s="625"/>
      <c r="AG12" s="626"/>
      <c r="AH12" s="22"/>
      <c r="AI12" s="22"/>
      <c r="AP12" s="364"/>
    </row>
    <row r="13" spans="2:42" ht="58.5" customHeight="1" thickTop="1" thickBot="1" x14ac:dyDescent="0.2">
      <c r="B13" s="609" t="s">
        <v>50</v>
      </c>
      <c r="C13" s="610"/>
      <c r="D13" s="630" t="s">
        <v>495</v>
      </c>
      <c r="E13" s="630"/>
      <c r="F13" s="630"/>
      <c r="G13" s="630"/>
      <c r="H13" s="630"/>
      <c r="I13" s="630"/>
      <c r="J13" s="630"/>
      <c r="K13" s="630"/>
      <c r="L13" s="630"/>
      <c r="M13" s="630"/>
      <c r="N13" s="630"/>
      <c r="O13" s="630"/>
      <c r="P13" s="630"/>
      <c r="Q13" s="630"/>
      <c r="R13" s="630"/>
      <c r="S13" s="630"/>
      <c r="T13" s="630"/>
      <c r="U13" s="630"/>
      <c r="V13" s="630"/>
      <c r="W13" s="595"/>
      <c r="X13" s="624"/>
      <c r="Y13" s="625"/>
      <c r="Z13" s="625"/>
      <c r="AA13" s="625"/>
      <c r="AB13" s="625"/>
      <c r="AC13" s="625"/>
      <c r="AD13" s="625"/>
      <c r="AE13" s="627" t="s">
        <v>4</v>
      </c>
      <c r="AF13" s="628"/>
      <c r="AG13" s="628"/>
      <c r="AH13" s="365"/>
      <c r="AI13" s="22"/>
    </row>
    <row r="14" spans="2:42" ht="40.5" customHeight="1" thickTop="1" x14ac:dyDescent="0.15">
      <c r="B14" s="604" t="s">
        <v>19</v>
      </c>
      <c r="C14" s="605"/>
      <c r="D14" s="605"/>
      <c r="E14" s="605"/>
      <c r="F14" s="605"/>
      <c r="G14" s="605"/>
      <c r="H14" s="605"/>
      <c r="I14" s="605"/>
      <c r="J14" s="605"/>
      <c r="K14" s="605"/>
      <c r="L14" s="605"/>
      <c r="M14" s="605"/>
      <c r="N14" s="605"/>
      <c r="O14" s="605"/>
      <c r="P14" s="605"/>
      <c r="Q14" s="605"/>
      <c r="R14" s="605"/>
      <c r="S14" s="605"/>
      <c r="T14" s="605"/>
      <c r="U14" s="605"/>
      <c r="V14" s="605"/>
      <c r="W14" s="605"/>
      <c r="X14" s="606" t="str">
        <f>IF(X13&gt;=37,"算定可","算定不可")</f>
        <v>算定不可</v>
      </c>
      <c r="Y14" s="606"/>
      <c r="Z14" s="606"/>
      <c r="AA14" s="606"/>
      <c r="AB14" s="606"/>
      <c r="AC14" s="606"/>
      <c r="AD14" s="606"/>
      <c r="AE14" s="622"/>
      <c r="AF14" s="622"/>
      <c r="AG14" s="623"/>
    </row>
    <row r="15" spans="2:42" ht="40.5" customHeight="1" thickBot="1" x14ac:dyDescent="0.2">
      <c r="B15" s="602" t="s">
        <v>20</v>
      </c>
      <c r="C15" s="603"/>
      <c r="D15" s="603"/>
      <c r="E15" s="603"/>
      <c r="F15" s="603"/>
      <c r="G15" s="603"/>
      <c r="H15" s="603"/>
      <c r="I15" s="603"/>
      <c r="J15" s="603"/>
      <c r="K15" s="603"/>
      <c r="L15" s="603"/>
      <c r="M15" s="603"/>
      <c r="N15" s="603"/>
      <c r="O15" s="603"/>
      <c r="P15" s="603"/>
      <c r="Q15" s="603"/>
      <c r="R15" s="603"/>
      <c r="S15" s="603"/>
      <c r="T15" s="603"/>
      <c r="U15" s="603"/>
      <c r="V15" s="603"/>
      <c r="W15" s="603"/>
      <c r="X15" s="611">
        <f>IF(X14="算定可",3,0)</f>
        <v>0</v>
      </c>
      <c r="Y15" s="574"/>
      <c r="Z15" s="574"/>
      <c r="AA15" s="574"/>
      <c r="AB15" s="574"/>
      <c r="AC15" s="574"/>
      <c r="AD15" s="574"/>
      <c r="AE15" s="574"/>
      <c r="AF15" s="574"/>
      <c r="AG15" s="575"/>
    </row>
    <row r="17" spans="2:37" x14ac:dyDescent="0.15">
      <c r="B17" s="1" t="s">
        <v>32</v>
      </c>
    </row>
    <row r="18" spans="2:37" x14ac:dyDescent="0.15">
      <c r="C18" s="1" t="s">
        <v>48</v>
      </c>
      <c r="E18" s="1" t="s">
        <v>248</v>
      </c>
    </row>
    <row r="19" spans="2:37" x14ac:dyDescent="0.15">
      <c r="C19" s="1" t="s">
        <v>53</v>
      </c>
      <c r="E19" s="1" t="s">
        <v>67</v>
      </c>
    </row>
    <row r="20" spans="2:37" x14ac:dyDescent="0.15">
      <c r="C20" s="1" t="s">
        <v>54</v>
      </c>
      <c r="E20" s="1" t="s">
        <v>335</v>
      </c>
    </row>
    <row r="21" spans="2:37" x14ac:dyDescent="0.15">
      <c r="E21" s="1" t="s">
        <v>333</v>
      </c>
    </row>
    <row r="22" spans="2:37" ht="14.25" thickBot="1" x14ac:dyDescent="0.2">
      <c r="E22" s="1" t="s">
        <v>334</v>
      </c>
    </row>
    <row r="23" spans="2:37" ht="30" customHeight="1" x14ac:dyDescent="0.15">
      <c r="B23" s="216" t="s">
        <v>255</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8"/>
      <c r="AK23" s="219"/>
    </row>
    <row r="24" spans="2:37" ht="30" customHeight="1" thickBot="1" x14ac:dyDescent="0.2">
      <c r="B24" s="220" t="s">
        <v>260</v>
      </c>
      <c r="C24" s="221"/>
      <c r="D24" s="222"/>
      <c r="E24" s="221" t="s">
        <v>288</v>
      </c>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3"/>
      <c r="AK24" s="224"/>
    </row>
    <row r="32" spans="2:37" x14ac:dyDescent="0.15">
      <c r="Y32" s="268"/>
      <c r="Z32" s="268"/>
      <c r="AA32" s="268"/>
      <c r="AB32" s="268"/>
      <c r="AC32" s="268"/>
      <c r="AD32" s="268"/>
      <c r="AE32" s="268"/>
      <c r="AF32" s="268"/>
      <c r="AG32" s="268"/>
      <c r="AH32" s="268"/>
      <c r="AI32" s="268"/>
    </row>
    <row r="33" spans="25:35" x14ac:dyDescent="0.15">
      <c r="Y33" s="329" t="s">
        <v>44</v>
      </c>
      <c r="Z33" s="329" t="s">
        <v>45</v>
      </c>
      <c r="AA33" s="268"/>
      <c r="AB33" s="268"/>
      <c r="AC33" s="268"/>
      <c r="AD33" s="268"/>
      <c r="AE33" s="268"/>
      <c r="AF33" s="268"/>
      <c r="AG33" s="268"/>
      <c r="AH33" s="268"/>
      <c r="AI33" s="268"/>
    </row>
    <row r="34" spans="25:35" x14ac:dyDescent="0.15">
      <c r="Y34" s="329" t="s">
        <v>39</v>
      </c>
      <c r="Z34" s="329" t="s">
        <v>40</v>
      </c>
      <c r="AA34" s="268"/>
      <c r="AB34" s="268"/>
      <c r="AC34" s="268"/>
      <c r="AD34" s="268"/>
      <c r="AE34" s="268"/>
      <c r="AF34" s="268"/>
      <c r="AG34" s="268"/>
      <c r="AH34" s="268"/>
      <c r="AI34" s="268"/>
    </row>
    <row r="35" spans="25:35" x14ac:dyDescent="0.15">
      <c r="Y35" s="268"/>
      <c r="Z35" s="268"/>
      <c r="AA35" s="268"/>
      <c r="AB35" s="268"/>
      <c r="AC35" s="268"/>
      <c r="AD35" s="268"/>
      <c r="AE35" s="268"/>
      <c r="AF35" s="268"/>
      <c r="AG35" s="268"/>
      <c r="AH35" s="268"/>
      <c r="AI35" s="268"/>
    </row>
    <row r="36" spans="25:35" x14ac:dyDescent="0.15">
      <c r="Y36" s="268"/>
      <c r="Z36" s="268"/>
      <c r="AA36" s="268"/>
      <c r="AB36" s="268"/>
      <c r="AC36" s="268"/>
      <c r="AD36" s="268"/>
      <c r="AE36" s="268"/>
      <c r="AF36" s="268"/>
      <c r="AG36" s="268"/>
      <c r="AH36" s="268"/>
      <c r="AI36" s="268"/>
    </row>
    <row r="37" spans="25:35" x14ac:dyDescent="0.15">
      <c r="Y37" s="268"/>
      <c r="Z37" s="268"/>
      <c r="AA37" s="268"/>
      <c r="AB37" s="268"/>
      <c r="AC37" s="268"/>
      <c r="AD37" s="268"/>
      <c r="AE37" s="268"/>
      <c r="AF37" s="268"/>
      <c r="AG37" s="268"/>
      <c r="AH37" s="268"/>
      <c r="AI37" s="268"/>
    </row>
    <row r="38" spans="25:35" x14ac:dyDescent="0.15">
      <c r="Y38" s="268"/>
      <c r="Z38" s="268"/>
      <c r="AA38" s="268"/>
      <c r="AB38" s="268"/>
      <c r="AC38" s="268"/>
      <c r="AD38" s="268"/>
      <c r="AE38" s="268"/>
      <c r="AF38" s="268"/>
      <c r="AG38" s="268"/>
      <c r="AH38" s="268"/>
      <c r="AI38" s="268"/>
    </row>
  </sheetData>
  <sheetProtection algorithmName="SHA-512" hashValue="54m7RcSwh5e6m/eGatbHUhdGjEAQqUJelYY7LLc6cJB18dp6R9+mhAerm5kG0UyDZ1JCZIfnPwq32pVFsAnE1w==" saltValue="2Jm7pk20WOE/V8KWKLsb9g==" spinCount="100000" sheet="1" selectLockedCells="1"/>
  <mergeCells count="13">
    <mergeCell ref="B2:M4"/>
    <mergeCell ref="B7:AG8"/>
    <mergeCell ref="X13:AD13"/>
    <mergeCell ref="AE13:AG13"/>
    <mergeCell ref="B13:C13"/>
    <mergeCell ref="D12:W12"/>
    <mergeCell ref="D13:W13"/>
    <mergeCell ref="B15:W15"/>
    <mergeCell ref="B14:W14"/>
    <mergeCell ref="X15:AG15"/>
    <mergeCell ref="B12:C12"/>
    <mergeCell ref="X14:AG14"/>
    <mergeCell ref="X12:AG12"/>
  </mergeCells>
  <phoneticPr fontId="2"/>
  <dataValidations count="1">
    <dataValidation type="list" allowBlank="1" showInputMessage="1" showErrorMessage="1" sqref="AH12:AI12">
      <formula1>$Y$33:$Z$33</formula1>
    </dataValidation>
  </dataValidations>
  <pageMargins left="0.75" right="0.75" top="1" bottom="1" header="0.51200000000000001"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44</vt:i4>
      </vt:variant>
    </vt:vector>
  </HeadingPairs>
  <TitlesOfParts>
    <vt:vector size="89" baseType="lpstr">
      <vt:lpstr>評価加算変更協議様式2-1</vt:lpstr>
      <vt:lpstr>2-2</vt:lpstr>
      <vt:lpstr>3-1</vt:lpstr>
      <vt:lpstr>3-1別1</vt:lpstr>
      <vt:lpstr>3-2</vt:lpstr>
      <vt:lpstr>3-2別1</vt:lpstr>
      <vt:lpstr>3-3</vt:lpstr>
      <vt:lpstr>3-3別1</vt:lpstr>
      <vt:lpstr>3-4</vt:lpstr>
      <vt:lpstr>3-4別1</vt:lpstr>
      <vt:lpstr>3-5</vt:lpstr>
      <vt:lpstr>3-5別1</vt:lpstr>
      <vt:lpstr>3-6</vt:lpstr>
      <vt:lpstr>3-6別1</vt:lpstr>
      <vt:lpstr>3-7</vt:lpstr>
      <vt:lpstr>3-7別1</vt:lpstr>
      <vt:lpstr>3-8</vt:lpstr>
      <vt:lpstr>3-8別1</vt:lpstr>
      <vt:lpstr>3-9</vt:lpstr>
      <vt:lpstr>3-9別1</vt:lpstr>
      <vt:lpstr>3-10</vt:lpstr>
      <vt:lpstr>3-10別1</vt:lpstr>
      <vt:lpstr>3-11</vt:lpstr>
      <vt:lpstr>3-11別1</vt:lpstr>
      <vt:lpstr>3-12</vt:lpstr>
      <vt:lpstr>3-13</vt:lpstr>
      <vt:lpstr>3-13別1</vt:lpstr>
      <vt:lpstr>3-14</vt:lpstr>
      <vt:lpstr>3-14別1</vt:lpstr>
      <vt:lpstr>3-15</vt:lpstr>
      <vt:lpstr>3-15別1</vt:lpstr>
      <vt:lpstr>3-16</vt:lpstr>
      <vt:lpstr>3-16別1</vt:lpstr>
      <vt:lpstr>3-17</vt:lpstr>
      <vt:lpstr>3-17別1</vt:lpstr>
      <vt:lpstr>3-18</vt:lpstr>
      <vt:lpstr>3-18別１</vt:lpstr>
      <vt:lpstr>3-19</vt:lpstr>
      <vt:lpstr>3-19別１</vt:lpstr>
      <vt:lpstr>3-20</vt:lpstr>
      <vt:lpstr>3-20別１</vt:lpstr>
      <vt:lpstr>3-21</vt:lpstr>
      <vt:lpstr>3-18別１ (2)</vt:lpstr>
      <vt:lpstr>3-21別１</vt:lpstr>
      <vt:lpstr>3-22</vt:lpstr>
      <vt:lpstr>'2-2'!Print_Area</vt:lpstr>
      <vt:lpstr>'3-1'!Print_Area</vt:lpstr>
      <vt:lpstr>'3-10'!Print_Area</vt:lpstr>
      <vt:lpstr>'3-10別1'!Print_Area</vt:lpstr>
      <vt:lpstr>'3-11'!Print_Area</vt:lpstr>
      <vt:lpstr>'3-11別1'!Print_Area</vt:lpstr>
      <vt:lpstr>'3-12'!Print_Area</vt:lpstr>
      <vt:lpstr>'3-13'!Print_Area</vt:lpstr>
      <vt:lpstr>'3-13別1'!Print_Area</vt:lpstr>
      <vt:lpstr>'3-14別1'!Print_Area</vt:lpstr>
      <vt:lpstr>'3-15'!Print_Area</vt:lpstr>
      <vt:lpstr>'3-15別1'!Print_Area</vt:lpstr>
      <vt:lpstr>'3-16'!Print_Area</vt:lpstr>
      <vt:lpstr>'3-16別1'!Print_Area</vt:lpstr>
      <vt:lpstr>'3-17'!Print_Area</vt:lpstr>
      <vt:lpstr>'3-17別1'!Print_Area</vt:lpstr>
      <vt:lpstr>'3-18'!Print_Area</vt:lpstr>
      <vt:lpstr>'3-18別１'!Print_Area</vt:lpstr>
      <vt:lpstr>'3-18別１ (2)'!Print_Area</vt:lpstr>
      <vt:lpstr>'3-19'!Print_Area</vt:lpstr>
      <vt:lpstr>'3-19別１'!Print_Area</vt:lpstr>
      <vt:lpstr>'3-1別1'!Print_Area</vt:lpstr>
      <vt:lpstr>'3-2'!Print_Area</vt:lpstr>
      <vt:lpstr>'3-20'!Print_Area</vt:lpstr>
      <vt:lpstr>'3-20別１'!Print_Area</vt:lpstr>
      <vt:lpstr>'3-21'!Print_Area</vt:lpstr>
      <vt:lpstr>'3-21別１'!Print_Area</vt:lpstr>
      <vt:lpstr>'3-22'!Print_Area</vt:lpstr>
      <vt:lpstr>'3-2別1'!Print_Area</vt:lpstr>
      <vt:lpstr>'3-3'!Print_Area</vt:lpstr>
      <vt:lpstr>'3-3別1'!Print_Area</vt:lpstr>
      <vt:lpstr>'3-4'!Print_Area</vt:lpstr>
      <vt:lpstr>'3-4別1'!Print_Area</vt:lpstr>
      <vt:lpstr>'3-5'!Print_Area</vt:lpstr>
      <vt:lpstr>'3-5別1'!Print_Area</vt:lpstr>
      <vt:lpstr>'3-6'!Print_Area</vt:lpstr>
      <vt:lpstr>'3-6別1'!Print_Area</vt:lpstr>
      <vt:lpstr>'3-7'!Print_Area</vt:lpstr>
      <vt:lpstr>'3-7別1'!Print_Area</vt:lpstr>
      <vt:lpstr>'3-8'!Print_Area</vt:lpstr>
      <vt:lpstr>'3-8別1'!Print_Area</vt:lpstr>
      <vt:lpstr>'3-9'!Print_Area</vt:lpstr>
      <vt:lpstr>'3-9別1'!Print_Area</vt:lpstr>
      <vt:lpstr>'評価加算変更協議様式2-1'!Print_Area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2022-11-29T02:54:31Z</cp:lastPrinted>
  <dcterms:created xsi:type="dcterms:W3CDTF">2011-03-22T23:59:46Z</dcterms:created>
  <dcterms:modified xsi:type="dcterms:W3CDTF">2022-12-07T00:43:09Z</dcterms:modified>
</cp:coreProperties>
</file>