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activeTab="0"/>
  </bookViews>
  <sheets>
    <sheet name="様式19 償還計画" sheetId="1" r:id="rId1"/>
    <sheet name="様式19 償還計画【記入例】" sheetId="2" r:id="rId2"/>
    <sheet name="×費目別内訳書 （その他）" sheetId="3" state="hidden" r:id="rId3"/>
    <sheet name="×費目別内訳書（記入例）" sheetId="4" state="hidden" r:id="rId4"/>
  </sheets>
  <definedNames>
    <definedName name="_xlnm.Print_Area" localSheetId="2">'×費目別内訳書 （その他）'!$A$1:$J$46</definedName>
    <definedName name="_xlnm.Print_Area" localSheetId="3">'×費目別内訳書（記入例）'!$A$1:$J$54</definedName>
    <definedName name="_xlnm.Print_Area" localSheetId="0">'様式19 償還計画'!$A$1:$J$33</definedName>
    <definedName name="_xlnm.Print_Area" localSheetId="1">'様式19 償還計画【記入例】'!$A$1:$J$33</definedName>
  </definedNames>
  <calcPr fullCalcOnLoad="1"/>
</workbook>
</file>

<file path=xl/comments2.xml><?xml version="1.0" encoding="utf-8"?>
<comments xmlns="http://schemas.openxmlformats.org/spreadsheetml/2006/main">
  <authors>
    <author>東京都</author>
  </authors>
  <commentList>
    <comment ref="C5" authorId="0">
      <text>
        <r>
          <rPr>
            <b/>
            <sz val="10"/>
            <rFont val="ＭＳ Ｐゴシック"/>
            <family val="3"/>
          </rPr>
          <t>東京都:</t>
        </r>
        <r>
          <rPr>
            <sz val="10"/>
            <rFont val="ＭＳ Ｐゴシック"/>
            <family val="3"/>
          </rPr>
          <t xml:space="preserve">
</t>
        </r>
      </text>
    </comment>
    <comment ref="E5" authorId="0">
      <text>
        <r>
          <rPr>
            <b/>
            <sz val="10"/>
            <rFont val="ＭＳ Ｐゴシック"/>
            <family val="3"/>
          </rPr>
          <t>東京都:</t>
        </r>
        <r>
          <rPr>
            <sz val="10"/>
            <rFont val="ＭＳ Ｐゴシック"/>
            <family val="3"/>
          </rPr>
          <t xml:space="preserve">
</t>
        </r>
      </text>
    </comment>
    <comment ref="A5" authorId="0">
      <text>
        <r>
          <rPr>
            <b/>
            <sz val="10"/>
            <rFont val="ＭＳ Ｐゴシック"/>
            <family val="3"/>
          </rPr>
          <t>該当する欄に○印をつけること。</t>
        </r>
      </text>
    </comment>
  </commentList>
</comments>
</file>

<file path=xl/sharedStrings.xml><?xml version="1.0" encoding="utf-8"?>
<sst xmlns="http://schemas.openxmlformats.org/spreadsheetml/2006/main" count="225" uniqueCount="118">
  <si>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</si>
  <si>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</si>
  <si>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</si>
  <si>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</si>
  <si>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</si>
  <si>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</si>
  <si>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</si>
  <si>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</si>
  <si>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</si>
  <si>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</si>
  <si>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</si>
  <si>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</si>
  <si>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</si>
  <si>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</si>
  <si>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</si>
  <si>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</si>
  <si>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</si>
  <si>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</si>
  <si>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</si>
  <si>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</si>
  <si>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</si>
  <si>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</si>
  <si>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</si>
  <si>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</si>
  <si>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</si>
  <si>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</si>
  <si>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</si>
  <si>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</si>
  <si>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</si>
  <si>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</si>
  <si>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</si>
  <si>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</si>
  <si>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</si>
  <si>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</si>
  <si>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</si>
  <si>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</si>
  <si>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</si>
  <si>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</si>
  <si>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</si>
  <si>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</si>
  <si>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</si>
  <si>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</si>
  <si>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</si>
  <si>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</si>
  <si>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</si>
  <si>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</si>
  <si>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</si>
  <si>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</si>
  <si>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</si>
  <si>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</si>
  <si>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</si>
  <si>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</si>
  <si>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</si>
  <si>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</si>
  <si>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</si>
  <si>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</si>
  <si>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</si>
  <si>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</si>
  <si>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</si>
  <si>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</si>
  <si>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</si>
  <si>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</si>
  <si>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</si>
  <si>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</si>
  <si>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</si>
  <si>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合　計</t>
  </si>
  <si>
    <t>返済
回数</t>
  </si>
  <si>
    <t>元　金</t>
  </si>
  <si>
    <t>利　息</t>
  </si>
  <si>
    <t>償　還　財　源　内　訳</t>
  </si>
  <si>
    <t>借　入　金　償　還　計　画　等　一　覧　表</t>
  </si>
  <si>
    <t>借入先：</t>
  </si>
  <si>
    <t>福祉医療機構</t>
  </si>
  <si>
    <t>協調融資</t>
  </si>
  <si>
    <t>施設整備</t>
  </si>
  <si>
    <t>土地購入</t>
  </si>
  <si>
    <t>利率　：　</t>
  </si>
  <si>
    <t>返済年度</t>
  </si>
  <si>
    <t>整備区分　：</t>
  </si>
  <si>
    <t>区分：</t>
  </si>
  <si>
    <t>新規借入分</t>
  </si>
  <si>
    <t>既借入分</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</si>
  <si>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</si>
  <si>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</si>
  <si>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</si>
  <si>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</si>
  <si>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</si>
  <si>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</si>
  <si>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</si>
  <si>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</si>
  <si>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</si>
  <si>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</si>
  <si>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</si>
  <si>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</si>
  <si>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</si>
  <si>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</si>
  <si>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平成38年度</t>
  </si>
  <si>
    <t>平成39年度</t>
  </si>
  <si>
    <t>平成40年度</t>
  </si>
  <si>
    <t>平成41年度</t>
  </si>
  <si>
    <t>施設種別：　　特養・ショート</t>
  </si>
  <si>
    <t>法人名　：　（福）東都会</t>
  </si>
  <si>
    <t>施設名　：　東都ホーム</t>
  </si>
  <si>
    <t>利子補給</t>
  </si>
  <si>
    <t>介護報酬</t>
  </si>
  <si>
    <t>居住費</t>
  </si>
  <si>
    <t>単位：千円</t>
  </si>
  <si>
    <t>平成42年度</t>
  </si>
  <si>
    <t>平成43年度</t>
  </si>
  <si>
    <t>平成44年度</t>
  </si>
  <si>
    <t>平成45年度</t>
  </si>
  <si>
    <t>平成46年度</t>
  </si>
  <si>
    <t>２．０％</t>
  </si>
  <si>
    <t>施設名　：　</t>
  </si>
  <si>
    <t>法人名　：　</t>
  </si>
  <si>
    <t>施設種別：　　</t>
  </si>
  <si>
    <t>　　％</t>
  </si>
  <si>
    <t>（チェック）</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</si>
</sst>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_ "/>
  </numFmts>
  <fonts count="15">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明朝"/>
      <family val="1"/>
    </font>
    <font>
      <sz val="22"/>
      <name val="ＭＳ Ｐ明朝"/>
      <family val="1"/>
    </font>
    <font>
      <sz val="14"/>
      <name val="ＭＳ Ｐ明朝"/>
      <family val="1"/>
    </font>
    <font>
      <sz val="20"/>
      <name val="ＭＳ Ｐ明朝"/>
      <family val="1"/>
    </font>
    <font>
      <sz val="11"/>
      <name val="ＭＳ Ｐ明朝"/>
      <family val="1"/>
    </font>
    <font>
      <b/>
      <sz val="10"/>
      <name val="ＭＳ Ｐゴシック"/>
      <family val="3"/>
    </font>
    <font>
      <sz val="10"/>
      <color indexed="12"/>
      <name val="ＭＳ Ｐゴシック"/>
      <family val="3"/>
    </font>
    <font>
      <b/>
      <i/>
      <sz val="11"/>
      <name val="HGS明朝B"/>
      <family val="1"/>
    </font>
    <font>
      <sz val="9"/>
      <name val="ＭＳ Ｐゴシック"/>
      <family val="3"/>
    </font>
    <font>
      <b/>
      <i/>
      <u val="single"/>
      <sz val="11"/>
      <name val="HGS明朝B"/>
      <family val="1"/>
    </font>
    <font>
      <b/>
      <sz val="8"/>
      <name val="ＭＳ Ｐゴシック"/>
      <family val="2"/>
    </font>
  </fonts>
  <fills count="2">
    <fill>
      <patternFill/>
    </fill>
    <fill>
      <patternFill patternType="gray125"/>
    </fill>
  </fills>
  <borders count="48">
    <border>
      <left/>
      <right/>
      <top/>
      <bottom/>
      <diagonal/>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color indexed="63"/>
      </top>
      <bottom style="hair"/>
    </border>
    <border>
      <left style="thin"/>
      <right style="double"/>
      <top>
        <color indexed="63"/>
      </top>
      <bottom style="hair"/>
    </border>
    <border>
      <left>
        <color indexed="63"/>
      </left>
      <right style="hair"/>
      <top>
        <color indexed="63"/>
      </top>
      <bottom style="hair"/>
    </border>
    <border>
      <left style="hair"/>
      <right style="hair"/>
      <top>
        <color indexed="63"/>
      </top>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style="double"/>
      <bottom style="thin"/>
    </border>
    <border>
      <left style="hair"/>
      <right style="thin"/>
      <top style="double"/>
      <bottom style="thin"/>
    </border>
    <border>
      <left style="thin"/>
      <right style="double"/>
      <top style="double"/>
      <bottom style="thin"/>
    </border>
    <border>
      <left>
        <color indexed="63"/>
      </left>
      <right style="hair"/>
      <top style="double"/>
      <bottom style="thin"/>
    </border>
    <border>
      <left style="hair"/>
      <right style="hair"/>
      <top style="double"/>
      <bottom style="thin"/>
    </border>
    <border>
      <left style="hair"/>
      <right style="thin"/>
      <top style="hair"/>
      <bottom style="thin"/>
    </border>
    <border>
      <left style="thin"/>
      <right style="double"/>
      <top style="thin"/>
      <bottom style="hair"/>
    </border>
    <border>
      <left style="thin"/>
      <right style="double"/>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0" xfId="16" applyBorder="1" applyAlignment="1">
      <alignment/>
    </xf>
    <xf numFmtId="38" fontId="0" fillId="0" borderId="0" xfId="0" applyNumberFormat="1" applyBorder="1" applyAlignment="1">
      <alignment/>
    </xf>
    <xf numFmtId="0" fontId="0" fillId="0" borderId="0" xfId="0"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0" fillId="0" borderId="1" xfId="16"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0" fillId="0" borderId="1" xfId="16" applyNumberForma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81"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91" fontId="0" fillId="0" borderId="1" xfId="15" applyNumberFormat="1" applyBorder="1" applyAlignment="1">
      <alignment vertical="center"/>
    </xf>
    <xf numFmtId="191" fontId="0" fillId="0" borderId="0" xfId="15" applyNumberFormat="1" applyBorder="1" applyAlignment="1">
      <alignment/>
    </xf>
    <xf numFmtId="0" fontId="0" fillId="0" borderId="10"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6" xfId="0" applyBorder="1" applyAlignment="1">
      <alignment/>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1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4" fillId="0" borderId="16" xfId="0" applyFont="1" applyBorder="1" applyAlignment="1">
      <alignment horizontal="left" vertical="center"/>
    </xf>
    <xf numFmtId="0" fontId="6" fillId="0" borderId="0" xfId="0" applyFont="1" applyBorder="1" applyAlignment="1">
      <alignment horizontal="center" vertical="center"/>
    </xf>
    <xf numFmtId="0" fontId="4" fillId="0" borderId="16" xfId="0" applyFont="1" applyBorder="1" applyAlignment="1">
      <alignment vertical="center"/>
    </xf>
    <xf numFmtId="38" fontId="6" fillId="0" borderId="19" xfId="16" applyFont="1" applyBorder="1" applyAlignment="1">
      <alignment vertical="center"/>
    </xf>
    <xf numFmtId="38" fontId="6" fillId="0" borderId="22" xfId="16" applyFont="1" applyBorder="1" applyAlignment="1">
      <alignment vertical="center"/>
    </xf>
    <xf numFmtId="38" fontId="6" fillId="0" borderId="23" xfId="16" applyFont="1" applyBorder="1" applyAlignment="1">
      <alignment vertical="center"/>
    </xf>
    <xf numFmtId="38" fontId="6" fillId="0" borderId="24" xfId="16" applyFont="1" applyBorder="1" applyAlignment="1">
      <alignment vertical="center"/>
    </xf>
    <xf numFmtId="38" fontId="6" fillId="0" borderId="25" xfId="16" applyFont="1" applyBorder="1" applyAlignment="1">
      <alignment vertical="center"/>
    </xf>
    <xf numFmtId="38" fontId="6" fillId="0" borderId="20" xfId="16" applyFont="1" applyBorder="1" applyAlignment="1">
      <alignment vertical="center"/>
    </xf>
    <xf numFmtId="38" fontId="6" fillId="0" borderId="26" xfId="16" applyFont="1" applyBorder="1" applyAlignment="1">
      <alignment vertical="center"/>
    </xf>
    <xf numFmtId="38" fontId="6" fillId="0" borderId="27" xfId="16" applyFont="1" applyBorder="1" applyAlignment="1">
      <alignment vertical="center"/>
    </xf>
    <xf numFmtId="38" fontId="6" fillId="0" borderId="28" xfId="16" applyFont="1" applyBorder="1" applyAlignment="1">
      <alignment vertical="center"/>
    </xf>
    <xf numFmtId="38" fontId="6" fillId="0" borderId="29" xfId="16" applyFont="1" applyBorder="1" applyAlignment="1">
      <alignment vertical="center"/>
    </xf>
    <xf numFmtId="38" fontId="6" fillId="0" borderId="30" xfId="16" applyFont="1" applyBorder="1" applyAlignment="1">
      <alignment vertical="center"/>
    </xf>
    <xf numFmtId="38" fontId="6" fillId="0" borderId="31" xfId="16" applyFont="1" applyBorder="1" applyAlignment="1">
      <alignment vertical="center"/>
    </xf>
    <xf numFmtId="38" fontId="6" fillId="0" borderId="32" xfId="16" applyFont="1" applyBorder="1" applyAlignment="1">
      <alignment vertical="center"/>
    </xf>
    <xf numFmtId="38" fontId="6" fillId="0" borderId="33" xfId="16" applyFont="1" applyBorder="1" applyAlignment="1">
      <alignment vertical="center"/>
    </xf>
    <xf numFmtId="38" fontId="6" fillId="0" borderId="34" xfId="16" applyFont="1" applyBorder="1" applyAlignment="1">
      <alignment vertical="center"/>
    </xf>
    <xf numFmtId="38" fontId="6" fillId="0" borderId="35" xfId="16" applyFont="1" applyBorder="1" applyAlignment="1">
      <alignment vertical="center"/>
    </xf>
    <xf numFmtId="38" fontId="6" fillId="0" borderId="36" xfId="16" applyFont="1" applyBorder="1" applyAlignment="1">
      <alignment vertical="center"/>
    </xf>
    <xf numFmtId="0" fontId="4" fillId="0" borderId="0" xfId="0" applyFont="1" applyAlignment="1">
      <alignment horizontal="right" vertical="center"/>
    </xf>
    <xf numFmtId="0" fontId="4" fillId="0" borderId="37" xfId="0" applyFont="1" applyBorder="1" applyAlignment="1">
      <alignment horizontal="center" vertical="center"/>
    </xf>
    <xf numFmtId="0" fontId="4" fillId="0" borderId="22" xfId="0" applyFont="1" applyBorder="1" applyAlignment="1">
      <alignment horizontal="center" vertical="center"/>
    </xf>
    <xf numFmtId="38" fontId="6" fillId="0" borderId="0" xfId="0" applyNumberFormat="1" applyFont="1" applyAlignment="1">
      <alignment vertical="center"/>
    </xf>
    <xf numFmtId="0" fontId="7" fillId="0" borderId="0" xfId="0" applyFont="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7" xfId="0"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 xfId="0" applyFont="1" applyBorder="1" applyAlignment="1">
      <alignment horizontal="center" vertical="center"/>
    </xf>
    <xf numFmtId="0" fontId="0" fillId="0" borderId="5" xfId="0" applyFont="1" applyBorder="1" applyAlignment="1">
      <alignment/>
    </xf>
    <xf numFmtId="0" fontId="0" fillId="0" borderId="7" xfId="0" applyFont="1" applyBorder="1" applyAlignment="1">
      <alignment/>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 xfId="0" applyFont="1" applyBorder="1" applyAlignment="1">
      <alignment/>
    </xf>
    <xf numFmtId="0" fontId="0" fillId="0" borderId="7" xfId="0" applyFont="1" applyBorder="1" applyAlignment="1">
      <alignment/>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4</xdr:col>
      <xdr:colOff>447675</xdr:colOff>
      <xdr:row>0</xdr:row>
      <xdr:rowOff>0</xdr:rowOff>
    </xdr:to>
    <xdr:sp>
      <xdr:nvSpPr>
        <xdr:cNvPr id="1" name="TextBox 1"/>
        <xdr:cNvSpPr txBox="1">
          <a:spLocks noChangeArrowheads="1"/>
        </xdr:cNvSpPr>
      </xdr:nvSpPr>
      <xdr:spPr>
        <a:xfrm>
          <a:off x="3219450" y="0"/>
          <a:ext cx="1000125" cy="0"/>
        </a:xfrm>
        <a:prstGeom prst="rect">
          <a:avLst/>
        </a:prstGeom>
        <a:solidFill>
          <a:srgbClr val="FFFFFF"/>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※４</a:t>
          </a:r>
        </a:p>
      </xdr:txBody>
    </xdr:sp>
    <xdr:clientData/>
  </xdr:twoCellAnchor>
  <xdr:twoCellAnchor>
    <xdr:from>
      <xdr:col>3</xdr:col>
      <xdr:colOff>552450</xdr:colOff>
      <xdr:row>0</xdr:row>
      <xdr:rowOff>0</xdr:rowOff>
    </xdr:from>
    <xdr:to>
      <xdr:col>4</xdr:col>
      <xdr:colOff>19050</xdr:colOff>
      <xdr:row>0</xdr:row>
      <xdr:rowOff>0</xdr:rowOff>
    </xdr:to>
    <xdr:sp>
      <xdr:nvSpPr>
        <xdr:cNvPr id="2" name="AutoShape 2"/>
        <xdr:cNvSpPr>
          <a:spLocks/>
        </xdr:cNvSpPr>
      </xdr:nvSpPr>
      <xdr:spPr>
        <a:xfrm>
          <a:off x="3257550" y="0"/>
          <a:ext cx="533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4</xdr:col>
      <xdr:colOff>447675</xdr:colOff>
      <xdr:row>0</xdr:row>
      <xdr:rowOff>0</xdr:rowOff>
    </xdr:to>
    <xdr:sp>
      <xdr:nvSpPr>
        <xdr:cNvPr id="1" name="TextBox 6"/>
        <xdr:cNvSpPr txBox="1">
          <a:spLocks noChangeArrowheads="1"/>
        </xdr:cNvSpPr>
      </xdr:nvSpPr>
      <xdr:spPr>
        <a:xfrm>
          <a:off x="3219450" y="0"/>
          <a:ext cx="1000125" cy="0"/>
        </a:xfrm>
        <a:prstGeom prst="rect">
          <a:avLst/>
        </a:prstGeom>
        <a:solidFill>
          <a:srgbClr val="FFFFFF"/>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※４</a:t>
          </a:r>
        </a:p>
      </xdr:txBody>
    </xdr:sp>
    <xdr:clientData/>
  </xdr:twoCellAnchor>
  <xdr:twoCellAnchor>
    <xdr:from>
      <xdr:col>3</xdr:col>
      <xdr:colOff>552450</xdr:colOff>
      <xdr:row>0</xdr:row>
      <xdr:rowOff>0</xdr:rowOff>
    </xdr:from>
    <xdr:to>
      <xdr:col>4</xdr:col>
      <xdr:colOff>19050</xdr:colOff>
      <xdr:row>0</xdr:row>
      <xdr:rowOff>0</xdr:rowOff>
    </xdr:to>
    <xdr:sp>
      <xdr:nvSpPr>
        <xdr:cNvPr id="2" name="AutoShape 7"/>
        <xdr:cNvSpPr>
          <a:spLocks/>
        </xdr:cNvSpPr>
      </xdr:nvSpPr>
      <xdr:spPr>
        <a:xfrm>
          <a:off x="3257550" y="0"/>
          <a:ext cx="533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xdr:row>
      <xdr:rowOff>0</xdr:rowOff>
    </xdr:from>
    <xdr:to>
      <xdr:col>1</xdr:col>
      <xdr:colOff>1009650</xdr:colOff>
      <xdr:row>5</xdr:row>
      <xdr:rowOff>47625</xdr:rowOff>
    </xdr:to>
    <xdr:sp>
      <xdr:nvSpPr>
        <xdr:cNvPr id="3" name="Oval 9"/>
        <xdr:cNvSpPr>
          <a:spLocks/>
        </xdr:cNvSpPr>
      </xdr:nvSpPr>
      <xdr:spPr>
        <a:xfrm>
          <a:off x="628650" y="742950"/>
          <a:ext cx="95250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3</xdr:row>
      <xdr:rowOff>85725</xdr:rowOff>
    </xdr:from>
    <xdr:to>
      <xdr:col>4</xdr:col>
      <xdr:colOff>133350</xdr:colOff>
      <xdr:row>5</xdr:row>
      <xdr:rowOff>38100</xdr:rowOff>
    </xdr:to>
    <xdr:sp>
      <xdr:nvSpPr>
        <xdr:cNvPr id="4" name="Oval 10"/>
        <xdr:cNvSpPr>
          <a:spLocks/>
        </xdr:cNvSpPr>
      </xdr:nvSpPr>
      <xdr:spPr>
        <a:xfrm>
          <a:off x="2676525" y="733425"/>
          <a:ext cx="122872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4</xdr:row>
      <xdr:rowOff>0</xdr:rowOff>
    </xdr:from>
    <xdr:to>
      <xdr:col>6</xdr:col>
      <xdr:colOff>95250</xdr:colOff>
      <xdr:row>5</xdr:row>
      <xdr:rowOff>47625</xdr:rowOff>
    </xdr:to>
    <xdr:sp>
      <xdr:nvSpPr>
        <xdr:cNvPr id="5" name="Oval 11"/>
        <xdr:cNvSpPr>
          <a:spLocks/>
        </xdr:cNvSpPr>
      </xdr:nvSpPr>
      <xdr:spPr>
        <a:xfrm>
          <a:off x="4772025" y="742950"/>
          <a:ext cx="122872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9</xdr:row>
      <xdr:rowOff>28575</xdr:rowOff>
    </xdr:from>
    <xdr:to>
      <xdr:col>9</xdr:col>
      <xdr:colOff>600075</xdr:colOff>
      <xdr:row>13</xdr:row>
      <xdr:rowOff>104775</xdr:rowOff>
    </xdr:to>
    <xdr:sp>
      <xdr:nvSpPr>
        <xdr:cNvPr id="6" name="AutoShape 15"/>
        <xdr:cNvSpPr>
          <a:spLocks/>
        </xdr:cNvSpPr>
      </xdr:nvSpPr>
      <xdr:spPr>
        <a:xfrm>
          <a:off x="6048375" y="1819275"/>
          <a:ext cx="3657600" cy="914400"/>
        </a:xfrm>
        <a:prstGeom prst="wedgeRoundRectCallout">
          <a:avLst>
            <a:gd name="adj1" fmla="val 39583"/>
            <a:gd name="adj2" fmla="val -117708"/>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福祉医療機構：２．</a:t>
          </a:r>
          <a:r>
            <a:rPr lang="en-US" cap="none" sz="1000" b="0" i="0" u="none" baseline="0">
              <a:solidFill>
                <a:srgbClr val="0000FF"/>
              </a:solidFill>
              <a:latin typeface="ＭＳ Ｐゴシック"/>
              <a:ea typeface="ＭＳ Ｐゴシック"/>
              <a:cs typeface="ＭＳ Ｐゴシック"/>
            </a:rPr>
            <a:t>０</a:t>
          </a:r>
          <a:r>
            <a:rPr lang="en-US" cap="none" sz="1000" b="0" i="0" u="none" baseline="0">
              <a:latin typeface="ＭＳ Ｐゴシック"/>
              <a:ea typeface="ＭＳ Ｐゴシック"/>
              <a:cs typeface="ＭＳ Ｐゴシック"/>
            </a:rPr>
            <a:t>％（変更不可※）
※利率上乗せによる保証人免除（オンコスト）を利用する
　場合であっても、２．０％とすること。
協調融資（金融機関からの確約がない場合）：
　　５年目まで ２．５％、６年目以降 ３．５％</a:t>
          </a:r>
        </a:p>
      </xdr:txBody>
    </xdr:sp>
    <xdr:clientData/>
  </xdr:twoCellAnchor>
  <xdr:twoCellAnchor>
    <xdr:from>
      <xdr:col>7</xdr:col>
      <xdr:colOff>476250</xdr:colOff>
      <xdr:row>0</xdr:row>
      <xdr:rowOff>9525</xdr:rowOff>
    </xdr:from>
    <xdr:to>
      <xdr:col>9</xdr:col>
      <xdr:colOff>342900</xdr:colOff>
      <xdr:row>5</xdr:row>
      <xdr:rowOff>47625</xdr:rowOff>
    </xdr:to>
    <xdr:sp>
      <xdr:nvSpPr>
        <xdr:cNvPr id="7" name="AutoShape 16"/>
        <xdr:cNvSpPr>
          <a:spLocks/>
        </xdr:cNvSpPr>
      </xdr:nvSpPr>
      <xdr:spPr>
        <a:xfrm>
          <a:off x="7448550" y="9525"/>
          <a:ext cx="2000250" cy="990600"/>
        </a:xfrm>
        <a:prstGeom prst="wedgeRoundRectCallout">
          <a:avLst>
            <a:gd name="adj1" fmla="val -61430"/>
            <a:gd name="adj2" fmla="val 44231"/>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・施設種別ごとに作成すること。
・複数の施設種別がある場合、「全事業計」も作成すること。
・防災拠点型地域交流スペースについては特養・ショートに含めること。</a:t>
          </a:r>
        </a:p>
      </xdr:txBody>
    </xdr:sp>
    <xdr:clientData/>
  </xdr:twoCellAnchor>
  <xdr:twoCellAnchor>
    <xdr:from>
      <xdr:col>2</xdr:col>
      <xdr:colOff>9525</xdr:colOff>
      <xdr:row>11</xdr:row>
      <xdr:rowOff>0</xdr:rowOff>
    </xdr:from>
    <xdr:to>
      <xdr:col>4</xdr:col>
      <xdr:colOff>552450</xdr:colOff>
      <xdr:row>20</xdr:row>
      <xdr:rowOff>123825</xdr:rowOff>
    </xdr:to>
    <xdr:sp>
      <xdr:nvSpPr>
        <xdr:cNvPr id="8" name="AutoShape 17"/>
        <xdr:cNvSpPr>
          <a:spLocks/>
        </xdr:cNvSpPr>
      </xdr:nvSpPr>
      <xdr:spPr>
        <a:xfrm>
          <a:off x="1647825" y="2209800"/>
          <a:ext cx="2676525" cy="2009775"/>
        </a:xfrm>
        <a:prstGeom prst="wedgeRoundRectCallout">
          <a:avLst>
            <a:gd name="adj1" fmla="val -58898"/>
            <a:gd name="adj2" fmla="val -9502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①「新規借入分」を選択した場合、
　「借入先」別、「整備区分」別、「施設
　種別」別に作成すること。
②「既借入分」を選択した場合、「借入
　先」別に作成すること（機構・協調融
　資・合計の３枚）。
</a:t>
          </a:r>
          <a:r>
            <a:rPr lang="en-US" cap="none" sz="1100" b="1" i="1" u="none" baseline="0"/>
            <a:t>　</a:t>
          </a:r>
          <a:r>
            <a:rPr lang="en-US" cap="none" sz="1100" b="1" i="1" u="sng" baseline="0"/>
            <a:t>※既借入がある場合は必ず作成
</a:t>
          </a:r>
          <a:r>
            <a:rPr lang="en-US" cap="none" sz="1100" b="1" i="1" u="none" baseline="0"/>
            <a:t>　　</a:t>
          </a:r>
          <a:r>
            <a:rPr lang="en-US" cap="none" sz="1100" b="1" i="1" u="sng" baseline="0"/>
            <a:t>すること。</a:t>
          </a:r>
          <a:r>
            <a:rPr lang="en-US" cap="none" sz="1100" b="0" i="0" u="none" baseline="0">
              <a:latin typeface="ＭＳ Ｐゴシック"/>
              <a:ea typeface="ＭＳ Ｐゴシック"/>
              <a:cs typeface="ＭＳ Ｐゴシック"/>
            </a:rPr>
            <a:t>
③「合計」を選択した場合は、１枚作成
　する（①総合計＋②総合計）。</a:t>
          </a:r>
        </a:p>
      </xdr:txBody>
    </xdr:sp>
    <xdr:clientData/>
  </xdr:twoCellAnchor>
  <xdr:twoCellAnchor>
    <xdr:from>
      <xdr:col>7</xdr:col>
      <xdr:colOff>47625</xdr:colOff>
      <xdr:row>13</xdr:row>
      <xdr:rowOff>180975</xdr:rowOff>
    </xdr:from>
    <xdr:to>
      <xdr:col>9</xdr:col>
      <xdr:colOff>990600</xdr:colOff>
      <xdr:row>30</xdr:row>
      <xdr:rowOff>47625</xdr:rowOff>
    </xdr:to>
    <xdr:sp>
      <xdr:nvSpPr>
        <xdr:cNvPr id="9" name="Rectangle 18"/>
        <xdr:cNvSpPr>
          <a:spLocks/>
        </xdr:cNvSpPr>
      </xdr:nvSpPr>
      <xdr:spPr>
        <a:xfrm>
          <a:off x="7019925" y="2809875"/>
          <a:ext cx="3076575" cy="3429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特養・ショート、デイで融資を受ける（機構・協調融資、施設整備・土地購入ともに融資あり）場合、以下の種別ごとに作成すること。
①新規、機構、施設整備、特養・ｼｮｰﾄ
②新規、協調、施設整備、特養・ｼｮｰﾄ
③新規、合計、施設整備、特養・ｼｮｰﾄ
④新規、機構、土地購入、特養・ｼｮｰﾄ
⑤新規、協調、土地購入、特養・ｼｮｰﾄ
⑥新規、合計、土地購入、特養・ｼｮｰﾄ
⑦新規、機構、合計　 　 、特養・ｼｮｰﾄ
⑧新規、協調、合計　　　、特養・ｼｮｰﾄ
⑨新規、合計、合計　　　、特養・ｼｮｰﾄ
同様にデイについて、①～⑨を作成
同様に全事業計について①～⑨を作成
（この場合、２７枚作成する。）
※該当がないページは提出省略可</a:t>
          </a:r>
        </a:p>
      </xdr:txBody>
    </xdr:sp>
    <xdr:clientData/>
  </xdr:twoCellAnchor>
  <xdr:twoCellAnchor>
    <xdr:from>
      <xdr:col>4</xdr:col>
      <xdr:colOff>666750</xdr:colOff>
      <xdr:row>13</xdr:row>
      <xdr:rowOff>38100</xdr:rowOff>
    </xdr:from>
    <xdr:to>
      <xdr:col>6</xdr:col>
      <xdr:colOff>1047750</xdr:colOff>
      <xdr:row>15</xdr:row>
      <xdr:rowOff>161925</xdr:rowOff>
    </xdr:to>
    <xdr:sp>
      <xdr:nvSpPr>
        <xdr:cNvPr id="10" name="Line 19"/>
        <xdr:cNvSpPr>
          <a:spLocks/>
        </xdr:cNvSpPr>
      </xdr:nvSpPr>
      <xdr:spPr>
        <a:xfrm>
          <a:off x="4438650" y="2667000"/>
          <a:ext cx="2514600" cy="5429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22</xdr:row>
      <xdr:rowOff>200025</xdr:rowOff>
    </xdr:from>
    <xdr:to>
      <xdr:col>7</xdr:col>
      <xdr:colOff>57150</xdr:colOff>
      <xdr:row>24</xdr:row>
      <xdr:rowOff>19050</xdr:rowOff>
    </xdr:to>
    <xdr:sp>
      <xdr:nvSpPr>
        <xdr:cNvPr id="11" name="Line 20"/>
        <xdr:cNvSpPr>
          <a:spLocks/>
        </xdr:cNvSpPr>
      </xdr:nvSpPr>
      <xdr:spPr>
        <a:xfrm flipH="1">
          <a:off x="6143625" y="4714875"/>
          <a:ext cx="885825" cy="2381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23</xdr:row>
      <xdr:rowOff>114300</xdr:rowOff>
    </xdr:from>
    <xdr:to>
      <xdr:col>6</xdr:col>
      <xdr:colOff>171450</xdr:colOff>
      <xdr:row>27</xdr:row>
      <xdr:rowOff>85725</xdr:rowOff>
    </xdr:to>
    <xdr:sp>
      <xdr:nvSpPr>
        <xdr:cNvPr id="12" name="AutoShape 21"/>
        <xdr:cNvSpPr>
          <a:spLocks/>
        </xdr:cNvSpPr>
      </xdr:nvSpPr>
      <xdr:spPr>
        <a:xfrm>
          <a:off x="4400550" y="4838700"/>
          <a:ext cx="1676400" cy="809625"/>
        </a:xfrm>
        <a:prstGeom prst="foldedCorne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⑨の「元金」、「利息」、「利子補給」を「11 資金収支見込計算書（総括表）」に転記する。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(56,604,324÷849,076,700)×26,069,270＝1,737,927(四捨五入)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※２参照 (56,604,324÷849,076,700)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E欄で算出された金額を、「面積事業費按分表」の100％事業費の計欄(右端1列)に転記する。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1:M33"/>
  <sheetViews>
    <sheetView showGridLines="0" tabSelected="1" view="pageBreakPreview" zoomScaleSheetLayoutView="100" workbookViewId="0" topLeftCell="A1">
      <selection activeCell="A2" sqref="A2"/>
    </sheetView>
  </sheetViews>
  <sheetFormatPr defaultColWidth="9.00390625" defaultRowHeight="21" customHeight="1"/>
  <cols>
    <col min="1" max="1" width="7.50390625" style="47" bestFit="1" customWidth="1"/>
    <col min="2" max="10" width="14.00390625" style="47" customWidth="1"/>
    <col min="11" max="11" width="9.00390625" style="47" customWidth="1"/>
    <col min="12" max="12" width="9.25390625" style="47" bestFit="1" customWidth="1"/>
    <col min="13" max="16384" width="9.00390625" style="47" customWidth="1"/>
  </cols>
  <sheetData>
    <row r="1" spans="1:10" ht="24">
      <c r="A1" s="88" t="s">
        <v>70</v>
      </c>
      <c r="B1" s="88"/>
      <c r="C1" s="88"/>
      <c r="D1" s="88"/>
      <c r="E1" s="88"/>
      <c r="F1" s="88"/>
      <c r="G1" s="88"/>
      <c r="H1" s="88"/>
      <c r="I1" s="88"/>
      <c r="J1" s="88"/>
    </row>
    <row r="2" spans="1:8" ht="7.5" customHeight="1">
      <c r="A2" s="51"/>
      <c r="B2" s="51"/>
      <c r="C2" s="48"/>
      <c r="D2" s="48"/>
      <c r="E2" s="48"/>
      <c r="F2" s="48"/>
      <c r="G2" s="48"/>
      <c r="H2" s="48"/>
    </row>
    <row r="3" spans="1:10" s="49" customFormat="1" ht="19.5" customHeight="1">
      <c r="A3" s="50"/>
      <c r="B3" s="64" t="s">
        <v>114</v>
      </c>
      <c r="C3" s="59"/>
      <c r="D3" s="65"/>
      <c r="E3" s="66" t="s">
        <v>113</v>
      </c>
      <c r="F3" s="59"/>
      <c r="G3" s="65"/>
      <c r="H3" s="52"/>
      <c r="I3" s="65"/>
      <c r="J3" s="84" t="s">
        <v>106</v>
      </c>
    </row>
    <row r="4" ht="7.5" customHeight="1"/>
    <row r="5" spans="1:10" s="52" customFormat="1" ht="16.5" customHeight="1">
      <c r="A5" s="109" t="s">
        <v>79</v>
      </c>
      <c r="B5" s="62" t="s">
        <v>80</v>
      </c>
      <c r="C5" s="109" t="s">
        <v>71</v>
      </c>
      <c r="D5" s="62" t="s">
        <v>72</v>
      </c>
      <c r="E5" s="98" t="s">
        <v>78</v>
      </c>
      <c r="F5" s="60" t="s">
        <v>74</v>
      </c>
      <c r="G5" s="103" t="s">
        <v>115</v>
      </c>
      <c r="H5" s="104"/>
      <c r="I5" s="98" t="s">
        <v>76</v>
      </c>
      <c r="J5" s="95" t="s">
        <v>116</v>
      </c>
    </row>
    <row r="6" spans="1:10" s="52" customFormat="1" ht="16.5" customHeight="1">
      <c r="A6" s="110"/>
      <c r="B6" s="63" t="s">
        <v>81</v>
      </c>
      <c r="C6" s="110"/>
      <c r="D6" s="63" t="s">
        <v>73</v>
      </c>
      <c r="E6" s="101"/>
      <c r="F6" s="61" t="s">
        <v>75</v>
      </c>
      <c r="G6" s="105"/>
      <c r="H6" s="106"/>
      <c r="I6" s="99"/>
      <c r="J6" s="96"/>
    </row>
    <row r="7" spans="1:10" s="52" customFormat="1" ht="16.5" customHeight="1">
      <c r="A7" s="111"/>
      <c r="B7" s="63" t="s">
        <v>23</v>
      </c>
      <c r="C7" s="111"/>
      <c r="D7" s="63" t="s">
        <v>23</v>
      </c>
      <c r="E7" s="102"/>
      <c r="F7" s="61" t="s">
        <v>23</v>
      </c>
      <c r="G7" s="107"/>
      <c r="H7" s="108"/>
      <c r="I7" s="100"/>
      <c r="J7" s="97"/>
    </row>
    <row r="8" spans="1:10" s="53" customFormat="1" ht="16.5" customHeight="1">
      <c r="A8" s="114" t="s">
        <v>66</v>
      </c>
      <c r="B8" s="116" t="s">
        <v>77</v>
      </c>
      <c r="C8" s="118" t="s">
        <v>67</v>
      </c>
      <c r="D8" s="93" t="s">
        <v>68</v>
      </c>
      <c r="E8" s="89" t="s">
        <v>65</v>
      </c>
      <c r="F8" s="91" t="s">
        <v>69</v>
      </c>
      <c r="G8" s="92"/>
      <c r="H8" s="92"/>
      <c r="I8" s="92"/>
      <c r="J8" s="93"/>
    </row>
    <row r="9" spans="1:12" s="53" customFormat="1" ht="16.5" customHeight="1">
      <c r="A9" s="115"/>
      <c r="B9" s="117"/>
      <c r="C9" s="119"/>
      <c r="D9" s="94"/>
      <c r="E9" s="90"/>
      <c r="F9" s="54" t="s">
        <v>103</v>
      </c>
      <c r="G9" s="55" t="s">
        <v>104</v>
      </c>
      <c r="H9" s="55" t="s">
        <v>105</v>
      </c>
      <c r="I9" s="55"/>
      <c r="J9" s="85" t="s">
        <v>23</v>
      </c>
      <c r="L9" s="53" t="s">
        <v>117</v>
      </c>
    </row>
    <row r="10" spans="1:13" s="49" customFormat="1" ht="16.5" customHeight="1">
      <c r="A10" s="56"/>
      <c r="B10" s="86" t="s">
        <v>82</v>
      </c>
      <c r="C10" s="67"/>
      <c r="D10" s="68"/>
      <c r="E10" s="69">
        <f>SUM(C10:D10)</f>
        <v>0</v>
      </c>
      <c r="F10" s="70"/>
      <c r="G10" s="71"/>
      <c r="H10" s="71"/>
      <c r="I10" s="71"/>
      <c r="J10" s="68">
        <f>SUM(F10:I10)</f>
        <v>0</v>
      </c>
      <c r="L10" s="87">
        <f>E10-J10</f>
        <v>0</v>
      </c>
      <c r="M10" s="49" t="str">
        <f>IF(L10=0,"ok","返済額と財源が不一致")</f>
        <v>ok</v>
      </c>
    </row>
    <row r="11" spans="1:13" s="49" customFormat="1" ht="16.5" customHeight="1">
      <c r="A11" s="56"/>
      <c r="B11" s="86" t="s">
        <v>83</v>
      </c>
      <c r="C11" s="67"/>
      <c r="D11" s="68"/>
      <c r="E11" s="69">
        <f aca="true" t="shared" si="0" ref="E11:E32">SUM(C11:D11)</f>
        <v>0</v>
      </c>
      <c r="F11" s="70"/>
      <c r="G11" s="71"/>
      <c r="H11" s="71"/>
      <c r="I11" s="71"/>
      <c r="J11" s="68">
        <f>SUM(F11:I11)</f>
        <v>0</v>
      </c>
      <c r="L11" s="87">
        <f aca="true" t="shared" si="1" ref="L11:L33">E11-J11</f>
        <v>0</v>
      </c>
      <c r="M11" s="49" t="str">
        <f aca="true" t="shared" si="2" ref="M11:M33">IF(L11=0,"ok","返済額と財源が不一致")</f>
        <v>ok</v>
      </c>
    </row>
    <row r="12" spans="1:13" s="49" customFormat="1" ht="16.5" customHeight="1">
      <c r="A12" s="56"/>
      <c r="B12" s="86" t="s">
        <v>84</v>
      </c>
      <c r="C12" s="67"/>
      <c r="D12" s="68"/>
      <c r="E12" s="69">
        <f t="shared" si="0"/>
        <v>0</v>
      </c>
      <c r="F12" s="70"/>
      <c r="G12" s="71"/>
      <c r="H12" s="71"/>
      <c r="I12" s="71"/>
      <c r="J12" s="68">
        <f>SUM(F12:I12)</f>
        <v>0</v>
      </c>
      <c r="L12" s="87">
        <f t="shared" si="1"/>
        <v>0</v>
      </c>
      <c r="M12" s="49" t="str">
        <f t="shared" si="2"/>
        <v>ok</v>
      </c>
    </row>
    <row r="13" spans="1:13" s="49" customFormat="1" ht="16.5" customHeight="1">
      <c r="A13" s="56"/>
      <c r="B13" s="86" t="s">
        <v>85</v>
      </c>
      <c r="C13" s="67"/>
      <c r="D13" s="68"/>
      <c r="E13" s="69">
        <f t="shared" si="0"/>
        <v>0</v>
      </c>
      <c r="F13" s="70"/>
      <c r="G13" s="71"/>
      <c r="H13" s="71"/>
      <c r="I13" s="71"/>
      <c r="J13" s="68">
        <f aca="true" t="shared" si="3" ref="J13:J33">SUM(F13:I13)</f>
        <v>0</v>
      </c>
      <c r="L13" s="87">
        <f t="shared" si="1"/>
        <v>0</v>
      </c>
      <c r="M13" s="49" t="str">
        <f t="shared" si="2"/>
        <v>ok</v>
      </c>
    </row>
    <row r="14" spans="1:13" s="49" customFormat="1" ht="16.5" customHeight="1">
      <c r="A14" s="57"/>
      <c r="B14" s="86" t="s">
        <v>86</v>
      </c>
      <c r="C14" s="72"/>
      <c r="D14" s="73"/>
      <c r="E14" s="69">
        <f t="shared" si="0"/>
        <v>0</v>
      </c>
      <c r="F14" s="74"/>
      <c r="G14" s="71"/>
      <c r="H14" s="71"/>
      <c r="I14" s="75"/>
      <c r="J14" s="73">
        <f t="shared" si="3"/>
        <v>0</v>
      </c>
      <c r="L14" s="87">
        <f t="shared" si="1"/>
        <v>0</v>
      </c>
      <c r="M14" s="49" t="str">
        <f t="shared" si="2"/>
        <v>ok</v>
      </c>
    </row>
    <row r="15" spans="1:13" s="49" customFormat="1" ht="16.5" customHeight="1">
      <c r="A15" s="57"/>
      <c r="B15" s="86" t="s">
        <v>87</v>
      </c>
      <c r="C15" s="72"/>
      <c r="D15" s="73"/>
      <c r="E15" s="69">
        <f t="shared" si="0"/>
        <v>0</v>
      </c>
      <c r="F15" s="74"/>
      <c r="G15" s="71"/>
      <c r="H15" s="71"/>
      <c r="I15" s="75"/>
      <c r="J15" s="73">
        <f t="shared" si="3"/>
        <v>0</v>
      </c>
      <c r="L15" s="87">
        <f t="shared" si="1"/>
        <v>0</v>
      </c>
      <c r="M15" s="49" t="str">
        <f t="shared" si="2"/>
        <v>ok</v>
      </c>
    </row>
    <row r="16" spans="1:13" s="49" customFormat="1" ht="16.5" customHeight="1">
      <c r="A16" s="57"/>
      <c r="B16" s="86" t="s">
        <v>88</v>
      </c>
      <c r="C16" s="72"/>
      <c r="D16" s="73"/>
      <c r="E16" s="69">
        <f t="shared" si="0"/>
        <v>0</v>
      </c>
      <c r="F16" s="74"/>
      <c r="G16" s="71"/>
      <c r="H16" s="71"/>
      <c r="I16" s="75"/>
      <c r="J16" s="73">
        <f t="shared" si="3"/>
        <v>0</v>
      </c>
      <c r="L16" s="87">
        <f t="shared" si="1"/>
        <v>0</v>
      </c>
      <c r="M16" s="49" t="str">
        <f t="shared" si="2"/>
        <v>ok</v>
      </c>
    </row>
    <row r="17" spans="1:13" s="49" customFormat="1" ht="16.5" customHeight="1">
      <c r="A17" s="57"/>
      <c r="B17" s="86" t="s">
        <v>89</v>
      </c>
      <c r="C17" s="72"/>
      <c r="D17" s="73"/>
      <c r="E17" s="69">
        <f t="shared" si="0"/>
        <v>0</v>
      </c>
      <c r="F17" s="74"/>
      <c r="G17" s="71"/>
      <c r="H17" s="71"/>
      <c r="I17" s="75"/>
      <c r="J17" s="73">
        <f t="shared" si="3"/>
        <v>0</v>
      </c>
      <c r="L17" s="87">
        <f t="shared" si="1"/>
        <v>0</v>
      </c>
      <c r="M17" s="49" t="str">
        <f t="shared" si="2"/>
        <v>ok</v>
      </c>
    </row>
    <row r="18" spans="1:13" s="49" customFormat="1" ht="16.5" customHeight="1">
      <c r="A18" s="57"/>
      <c r="B18" s="86" t="s">
        <v>90</v>
      </c>
      <c r="C18" s="72"/>
      <c r="D18" s="73"/>
      <c r="E18" s="69">
        <f t="shared" si="0"/>
        <v>0</v>
      </c>
      <c r="F18" s="74"/>
      <c r="G18" s="71"/>
      <c r="H18" s="71"/>
      <c r="I18" s="75"/>
      <c r="J18" s="73">
        <f t="shared" si="3"/>
        <v>0</v>
      </c>
      <c r="L18" s="87">
        <f t="shared" si="1"/>
        <v>0</v>
      </c>
      <c r="M18" s="49" t="str">
        <f t="shared" si="2"/>
        <v>ok</v>
      </c>
    </row>
    <row r="19" spans="1:13" s="49" customFormat="1" ht="16.5" customHeight="1">
      <c r="A19" s="57"/>
      <c r="B19" s="86" t="s">
        <v>91</v>
      </c>
      <c r="C19" s="72"/>
      <c r="D19" s="73"/>
      <c r="E19" s="69">
        <f t="shared" si="0"/>
        <v>0</v>
      </c>
      <c r="F19" s="74"/>
      <c r="G19" s="71"/>
      <c r="H19" s="71"/>
      <c r="I19" s="75"/>
      <c r="J19" s="73">
        <f t="shared" si="3"/>
        <v>0</v>
      </c>
      <c r="L19" s="87">
        <f t="shared" si="1"/>
        <v>0</v>
      </c>
      <c r="M19" s="49" t="str">
        <f t="shared" si="2"/>
        <v>ok</v>
      </c>
    </row>
    <row r="20" spans="1:13" s="49" customFormat="1" ht="16.5" customHeight="1">
      <c r="A20" s="57"/>
      <c r="B20" s="86" t="s">
        <v>92</v>
      </c>
      <c r="C20" s="72"/>
      <c r="D20" s="73"/>
      <c r="E20" s="69">
        <f t="shared" si="0"/>
        <v>0</v>
      </c>
      <c r="F20" s="74"/>
      <c r="G20" s="71"/>
      <c r="H20" s="71"/>
      <c r="I20" s="75"/>
      <c r="J20" s="73">
        <f t="shared" si="3"/>
        <v>0</v>
      </c>
      <c r="L20" s="87">
        <f t="shared" si="1"/>
        <v>0</v>
      </c>
      <c r="M20" s="49" t="str">
        <f t="shared" si="2"/>
        <v>ok</v>
      </c>
    </row>
    <row r="21" spans="1:13" s="49" customFormat="1" ht="16.5" customHeight="1">
      <c r="A21" s="57"/>
      <c r="B21" s="86" t="s">
        <v>93</v>
      </c>
      <c r="C21" s="72"/>
      <c r="D21" s="73"/>
      <c r="E21" s="69">
        <f t="shared" si="0"/>
        <v>0</v>
      </c>
      <c r="F21" s="74"/>
      <c r="G21" s="71"/>
      <c r="H21" s="71"/>
      <c r="I21" s="75"/>
      <c r="J21" s="73">
        <f t="shared" si="3"/>
        <v>0</v>
      </c>
      <c r="L21" s="87">
        <f t="shared" si="1"/>
        <v>0</v>
      </c>
      <c r="M21" s="49" t="str">
        <f t="shared" si="2"/>
        <v>ok</v>
      </c>
    </row>
    <row r="22" spans="1:13" s="49" customFormat="1" ht="16.5" customHeight="1">
      <c r="A22" s="57"/>
      <c r="B22" s="86" t="s">
        <v>94</v>
      </c>
      <c r="C22" s="72"/>
      <c r="D22" s="73"/>
      <c r="E22" s="69">
        <f t="shared" si="0"/>
        <v>0</v>
      </c>
      <c r="F22" s="74"/>
      <c r="G22" s="71"/>
      <c r="H22" s="71"/>
      <c r="I22" s="75"/>
      <c r="J22" s="73">
        <f t="shared" si="3"/>
        <v>0</v>
      </c>
      <c r="L22" s="87">
        <f t="shared" si="1"/>
        <v>0</v>
      </c>
      <c r="M22" s="49" t="str">
        <f t="shared" si="2"/>
        <v>ok</v>
      </c>
    </row>
    <row r="23" spans="1:13" s="49" customFormat="1" ht="16.5" customHeight="1">
      <c r="A23" s="57"/>
      <c r="B23" s="86" t="s">
        <v>95</v>
      </c>
      <c r="C23" s="72"/>
      <c r="D23" s="73"/>
      <c r="E23" s="69">
        <f t="shared" si="0"/>
        <v>0</v>
      </c>
      <c r="F23" s="74"/>
      <c r="G23" s="71"/>
      <c r="H23" s="71"/>
      <c r="I23" s="75"/>
      <c r="J23" s="73">
        <f t="shared" si="3"/>
        <v>0</v>
      </c>
      <c r="L23" s="87">
        <f t="shared" si="1"/>
        <v>0</v>
      </c>
      <c r="M23" s="49" t="str">
        <f t="shared" si="2"/>
        <v>ok</v>
      </c>
    </row>
    <row r="24" spans="1:13" s="49" customFormat="1" ht="16.5" customHeight="1">
      <c r="A24" s="57"/>
      <c r="B24" s="86" t="s">
        <v>96</v>
      </c>
      <c r="C24" s="72"/>
      <c r="D24" s="73"/>
      <c r="E24" s="69">
        <f t="shared" si="0"/>
        <v>0</v>
      </c>
      <c r="F24" s="74"/>
      <c r="G24" s="71"/>
      <c r="H24" s="71"/>
      <c r="I24" s="75"/>
      <c r="J24" s="73">
        <f t="shared" si="3"/>
        <v>0</v>
      </c>
      <c r="L24" s="87">
        <f t="shared" si="1"/>
        <v>0</v>
      </c>
      <c r="M24" s="49" t="str">
        <f t="shared" si="2"/>
        <v>ok</v>
      </c>
    </row>
    <row r="25" spans="1:13" s="49" customFormat="1" ht="16.5" customHeight="1">
      <c r="A25" s="57"/>
      <c r="B25" s="86" t="s">
        <v>97</v>
      </c>
      <c r="C25" s="72"/>
      <c r="D25" s="73"/>
      <c r="E25" s="69">
        <f t="shared" si="0"/>
        <v>0</v>
      </c>
      <c r="F25" s="74"/>
      <c r="G25" s="71"/>
      <c r="H25" s="71"/>
      <c r="I25" s="75"/>
      <c r="J25" s="73">
        <f t="shared" si="3"/>
        <v>0</v>
      </c>
      <c r="L25" s="87">
        <f t="shared" si="1"/>
        <v>0</v>
      </c>
      <c r="M25" s="49" t="str">
        <f t="shared" si="2"/>
        <v>ok</v>
      </c>
    </row>
    <row r="26" spans="1:13" s="49" customFormat="1" ht="16.5" customHeight="1">
      <c r="A26" s="57"/>
      <c r="B26" s="86" t="s">
        <v>98</v>
      </c>
      <c r="C26" s="72"/>
      <c r="D26" s="73"/>
      <c r="E26" s="69">
        <f t="shared" si="0"/>
        <v>0</v>
      </c>
      <c r="F26" s="74"/>
      <c r="G26" s="71"/>
      <c r="H26" s="71"/>
      <c r="I26" s="75"/>
      <c r="J26" s="73">
        <f t="shared" si="3"/>
        <v>0</v>
      </c>
      <c r="L26" s="87">
        <f t="shared" si="1"/>
        <v>0</v>
      </c>
      <c r="M26" s="49" t="str">
        <f t="shared" si="2"/>
        <v>ok</v>
      </c>
    </row>
    <row r="27" spans="1:13" s="49" customFormat="1" ht="16.5" customHeight="1">
      <c r="A27" s="57"/>
      <c r="B27" s="86" t="s">
        <v>99</v>
      </c>
      <c r="C27" s="72"/>
      <c r="D27" s="73"/>
      <c r="E27" s="69">
        <f t="shared" si="0"/>
        <v>0</v>
      </c>
      <c r="F27" s="74"/>
      <c r="G27" s="71"/>
      <c r="H27" s="71"/>
      <c r="I27" s="75"/>
      <c r="J27" s="73">
        <f t="shared" si="3"/>
        <v>0</v>
      </c>
      <c r="L27" s="87">
        <f t="shared" si="1"/>
        <v>0</v>
      </c>
      <c r="M27" s="49" t="str">
        <f t="shared" si="2"/>
        <v>ok</v>
      </c>
    </row>
    <row r="28" spans="1:13" s="49" customFormat="1" ht="16.5" customHeight="1">
      <c r="A28" s="57"/>
      <c r="B28" s="86" t="s">
        <v>107</v>
      </c>
      <c r="C28" s="72"/>
      <c r="D28" s="73"/>
      <c r="E28" s="69">
        <f t="shared" si="0"/>
        <v>0</v>
      </c>
      <c r="F28" s="74"/>
      <c r="G28" s="71"/>
      <c r="H28" s="71"/>
      <c r="I28" s="75"/>
      <c r="J28" s="73">
        <f t="shared" si="3"/>
        <v>0</v>
      </c>
      <c r="L28" s="87">
        <f t="shared" si="1"/>
        <v>0</v>
      </c>
      <c r="M28" s="49" t="str">
        <f t="shared" si="2"/>
        <v>ok</v>
      </c>
    </row>
    <row r="29" spans="1:13" s="49" customFormat="1" ht="16.5" customHeight="1">
      <c r="A29" s="57"/>
      <c r="B29" s="86" t="s">
        <v>108</v>
      </c>
      <c r="C29" s="72"/>
      <c r="D29" s="73"/>
      <c r="E29" s="69">
        <f t="shared" si="0"/>
        <v>0</v>
      </c>
      <c r="F29" s="74"/>
      <c r="G29" s="71"/>
      <c r="H29" s="71"/>
      <c r="I29" s="75"/>
      <c r="J29" s="73">
        <f t="shared" si="3"/>
        <v>0</v>
      </c>
      <c r="L29" s="87">
        <f t="shared" si="1"/>
        <v>0</v>
      </c>
      <c r="M29" s="49" t="str">
        <f t="shared" si="2"/>
        <v>ok</v>
      </c>
    </row>
    <row r="30" spans="1:13" s="49" customFormat="1" ht="16.5" customHeight="1">
      <c r="A30" s="57"/>
      <c r="B30" s="86" t="s">
        <v>109</v>
      </c>
      <c r="C30" s="72"/>
      <c r="D30" s="73"/>
      <c r="E30" s="69">
        <f t="shared" si="0"/>
        <v>0</v>
      </c>
      <c r="F30" s="74"/>
      <c r="G30" s="71"/>
      <c r="H30" s="71"/>
      <c r="I30" s="75"/>
      <c r="J30" s="73">
        <f t="shared" si="3"/>
        <v>0</v>
      </c>
      <c r="L30" s="87">
        <f t="shared" si="1"/>
        <v>0</v>
      </c>
      <c r="M30" s="49" t="str">
        <f t="shared" si="2"/>
        <v>ok</v>
      </c>
    </row>
    <row r="31" spans="1:13" s="49" customFormat="1" ht="16.5" customHeight="1">
      <c r="A31" s="57"/>
      <c r="B31" s="86" t="s">
        <v>110</v>
      </c>
      <c r="C31" s="72"/>
      <c r="D31" s="73"/>
      <c r="E31" s="69">
        <f t="shared" si="0"/>
        <v>0</v>
      </c>
      <c r="F31" s="74"/>
      <c r="G31" s="71"/>
      <c r="H31" s="71"/>
      <c r="I31" s="75"/>
      <c r="J31" s="73">
        <f t="shared" si="3"/>
        <v>0</v>
      </c>
      <c r="L31" s="87">
        <f t="shared" si="1"/>
        <v>0</v>
      </c>
      <c r="M31" s="49" t="str">
        <f t="shared" si="2"/>
        <v>ok</v>
      </c>
    </row>
    <row r="32" spans="1:13" s="49" customFormat="1" ht="16.5" customHeight="1" thickBot="1">
      <c r="A32" s="58"/>
      <c r="B32" s="86" t="s">
        <v>111</v>
      </c>
      <c r="C32" s="72"/>
      <c r="D32" s="76"/>
      <c r="E32" s="69">
        <f t="shared" si="0"/>
        <v>0</v>
      </c>
      <c r="F32" s="77"/>
      <c r="G32" s="71"/>
      <c r="H32" s="71"/>
      <c r="I32" s="78"/>
      <c r="J32" s="76">
        <f t="shared" si="3"/>
        <v>0</v>
      </c>
      <c r="L32" s="87">
        <f t="shared" si="1"/>
        <v>0</v>
      </c>
      <c r="M32" s="49" t="str">
        <f t="shared" si="2"/>
        <v>ok</v>
      </c>
    </row>
    <row r="33" spans="1:13" s="49" customFormat="1" ht="16.5" customHeight="1" thickTop="1">
      <c r="A33" s="112" t="s">
        <v>65</v>
      </c>
      <c r="B33" s="113"/>
      <c r="C33" s="79">
        <f aca="true" t="shared" si="4" ref="C33:H33">SUM(C10:C32)</f>
        <v>0</v>
      </c>
      <c r="D33" s="80">
        <f t="shared" si="4"/>
        <v>0</v>
      </c>
      <c r="E33" s="81">
        <f t="shared" si="4"/>
        <v>0</v>
      </c>
      <c r="F33" s="82">
        <f t="shared" si="4"/>
        <v>0</v>
      </c>
      <c r="G33" s="83">
        <f t="shared" si="4"/>
        <v>0</v>
      </c>
      <c r="H33" s="83">
        <f t="shared" si="4"/>
        <v>0</v>
      </c>
      <c r="I33" s="83"/>
      <c r="J33" s="80">
        <f t="shared" si="3"/>
        <v>0</v>
      </c>
      <c r="L33" s="87">
        <f t="shared" si="1"/>
        <v>0</v>
      </c>
      <c r="M33" s="49" t="str">
        <f t="shared" si="2"/>
        <v>ok</v>
      </c>
    </row>
  </sheetData>
  <mergeCells count="14">
    <mergeCell ref="A33:B33"/>
    <mergeCell ref="A8:A9"/>
    <mergeCell ref="B8:B9"/>
    <mergeCell ref="C8:C9"/>
    <mergeCell ref="A1:J1"/>
    <mergeCell ref="E8:E9"/>
    <mergeCell ref="F8:J8"/>
    <mergeCell ref="D8:D9"/>
    <mergeCell ref="J5:J7"/>
    <mergeCell ref="I5:I7"/>
    <mergeCell ref="E5:E7"/>
    <mergeCell ref="G5:H7"/>
    <mergeCell ref="A5:A7"/>
    <mergeCell ref="C5:C7"/>
  </mergeCells>
  <printOptions/>
  <pageMargins left="0.7874015748031497" right="0.5905511811023623" top="0.7874015748031497" bottom="0.5118110236220472" header="0.5118110236220472" footer="0.5118110236220472"/>
  <pageSetup cellComments="asDisplayed" horizontalDpi="300" verticalDpi="300" orientation="landscape" paperSize="9" r:id="rId2"/>
  <headerFooter alignWithMargins="0">
    <oddHeader>&amp;L【様式１９】&amp;R&amp;"ＭＳ Ｐゴシック,太字"&amp;12ページ　／　　ページ中</oddHeader>
  </headerFooter>
  <drawing r:id="rId1"/>
</worksheet>
</file>

<file path=xl/worksheets/sheet2.xml><?xml version="1.0" encoding="utf-8"?>
<worksheet xmlns="http://schemas.openxmlformats.org/spreadsheetml/2006/main" xmlns:r="http://schemas.openxmlformats.org/officeDocument/2006/relationships">
  <dimension ref="A1:M33"/>
  <sheetViews>
    <sheetView showGridLines="0" view="pageBreakPreview" zoomScaleSheetLayoutView="100" workbookViewId="0" topLeftCell="A1">
      <selection activeCell="K1" sqref="K1"/>
    </sheetView>
  </sheetViews>
  <sheetFormatPr defaultColWidth="9.00390625" defaultRowHeight="21" customHeight="1"/>
  <cols>
    <col min="1" max="1" width="7.50390625" style="47" bestFit="1" customWidth="1"/>
    <col min="2" max="10" width="14.00390625" style="47" customWidth="1"/>
    <col min="11" max="11" width="9.00390625" style="47" customWidth="1"/>
    <col min="12" max="12" width="9.25390625" style="47" bestFit="1" customWidth="1"/>
    <col min="13" max="16384" width="9.00390625" style="47" customWidth="1"/>
  </cols>
  <sheetData>
    <row r="1" spans="1:10" ht="24">
      <c r="A1" s="88" t="s">
        <v>70</v>
      </c>
      <c r="B1" s="88"/>
      <c r="C1" s="88"/>
      <c r="D1" s="88"/>
      <c r="E1" s="88"/>
      <c r="F1" s="88"/>
      <c r="G1" s="88"/>
      <c r="H1" s="88"/>
      <c r="I1" s="88"/>
      <c r="J1" s="88"/>
    </row>
    <row r="2" spans="1:8" ht="7.5" customHeight="1">
      <c r="A2" s="51"/>
      <c r="B2" s="51"/>
      <c r="C2" s="48"/>
      <c r="D2" s="48"/>
      <c r="E2" s="48"/>
      <c r="F2" s="48"/>
      <c r="G2" s="48"/>
      <c r="H2" s="48"/>
    </row>
    <row r="3" spans="1:10" s="49" customFormat="1" ht="19.5" customHeight="1">
      <c r="A3" s="50"/>
      <c r="B3" s="64" t="s">
        <v>101</v>
      </c>
      <c r="C3" s="59"/>
      <c r="D3" s="65"/>
      <c r="E3" s="66" t="s">
        <v>102</v>
      </c>
      <c r="F3" s="59"/>
      <c r="G3" s="65"/>
      <c r="H3" s="52"/>
      <c r="I3" s="65"/>
      <c r="J3" s="84" t="s">
        <v>106</v>
      </c>
    </row>
    <row r="4" ht="7.5" customHeight="1"/>
    <row r="5" spans="1:10" s="52" customFormat="1" ht="16.5" customHeight="1">
      <c r="A5" s="109" t="s">
        <v>79</v>
      </c>
      <c r="B5" s="62" t="s">
        <v>80</v>
      </c>
      <c r="C5" s="109" t="s">
        <v>71</v>
      </c>
      <c r="D5" s="62" t="s">
        <v>72</v>
      </c>
      <c r="E5" s="98" t="s">
        <v>78</v>
      </c>
      <c r="F5" s="60" t="s">
        <v>74</v>
      </c>
      <c r="G5" s="103" t="s">
        <v>100</v>
      </c>
      <c r="H5" s="104"/>
      <c r="I5" s="98" t="s">
        <v>76</v>
      </c>
      <c r="J5" s="95" t="s">
        <v>112</v>
      </c>
    </row>
    <row r="6" spans="1:10" s="52" customFormat="1" ht="16.5" customHeight="1">
      <c r="A6" s="110"/>
      <c r="B6" s="63" t="s">
        <v>81</v>
      </c>
      <c r="C6" s="110"/>
      <c r="D6" s="63" t="s">
        <v>73</v>
      </c>
      <c r="E6" s="101"/>
      <c r="F6" s="61" t="s">
        <v>75</v>
      </c>
      <c r="G6" s="105"/>
      <c r="H6" s="106"/>
      <c r="I6" s="120"/>
      <c r="J6" s="96"/>
    </row>
    <row r="7" spans="1:10" s="52" customFormat="1" ht="16.5" customHeight="1">
      <c r="A7" s="111"/>
      <c r="B7" s="63" t="s">
        <v>23</v>
      </c>
      <c r="C7" s="111"/>
      <c r="D7" s="63" t="s">
        <v>23</v>
      </c>
      <c r="E7" s="102"/>
      <c r="F7" s="61" t="s">
        <v>23</v>
      </c>
      <c r="G7" s="107"/>
      <c r="H7" s="108"/>
      <c r="I7" s="121"/>
      <c r="J7" s="97"/>
    </row>
    <row r="8" spans="1:10" s="53" customFormat="1" ht="16.5" customHeight="1">
      <c r="A8" s="114" t="s">
        <v>66</v>
      </c>
      <c r="B8" s="116" t="s">
        <v>77</v>
      </c>
      <c r="C8" s="118" t="s">
        <v>67</v>
      </c>
      <c r="D8" s="93" t="s">
        <v>68</v>
      </c>
      <c r="E8" s="89" t="s">
        <v>65</v>
      </c>
      <c r="F8" s="91" t="s">
        <v>69</v>
      </c>
      <c r="G8" s="92"/>
      <c r="H8" s="92"/>
      <c r="I8" s="92"/>
      <c r="J8" s="93"/>
    </row>
    <row r="9" spans="1:12" s="53" customFormat="1" ht="16.5" customHeight="1">
      <c r="A9" s="115"/>
      <c r="B9" s="117"/>
      <c r="C9" s="119"/>
      <c r="D9" s="94"/>
      <c r="E9" s="90"/>
      <c r="F9" s="54" t="s">
        <v>103</v>
      </c>
      <c r="G9" s="55" t="s">
        <v>104</v>
      </c>
      <c r="H9" s="55" t="s">
        <v>105</v>
      </c>
      <c r="I9" s="55"/>
      <c r="J9" s="85" t="s">
        <v>23</v>
      </c>
      <c r="L9" s="53" t="s">
        <v>117</v>
      </c>
    </row>
    <row r="10" spans="1:13" s="49" customFormat="1" ht="16.5" customHeight="1">
      <c r="A10" s="56"/>
      <c r="B10" s="86" t="s">
        <v>82</v>
      </c>
      <c r="C10" s="67"/>
      <c r="D10" s="68"/>
      <c r="E10" s="69">
        <f>SUM(C10:D10)</f>
        <v>0</v>
      </c>
      <c r="F10" s="70"/>
      <c r="G10" s="71"/>
      <c r="H10" s="71"/>
      <c r="I10" s="71"/>
      <c r="J10" s="68"/>
      <c r="L10" s="87">
        <f>E10-J10</f>
        <v>0</v>
      </c>
      <c r="M10" s="49" t="str">
        <f>IF(L10=0,"ok","返済額と財源が不一致")</f>
        <v>ok</v>
      </c>
    </row>
    <row r="11" spans="1:13" s="49" customFormat="1" ht="16.5" customHeight="1">
      <c r="A11" s="56"/>
      <c r="B11" s="86" t="s">
        <v>83</v>
      </c>
      <c r="C11" s="67"/>
      <c r="D11" s="68"/>
      <c r="E11" s="69">
        <f aca="true" t="shared" si="0" ref="E11:E32">SUM(C11:D11)</f>
        <v>0</v>
      </c>
      <c r="F11" s="70"/>
      <c r="G11" s="71"/>
      <c r="H11" s="71"/>
      <c r="I11" s="71"/>
      <c r="J11" s="68"/>
      <c r="L11" s="87">
        <f aca="true" t="shared" si="1" ref="L11:L33">E11-J11</f>
        <v>0</v>
      </c>
      <c r="M11" s="49" t="str">
        <f aca="true" t="shared" si="2" ref="M11:M33">IF(L11=0,"ok","返済額と財源が不一致")</f>
        <v>ok</v>
      </c>
    </row>
    <row r="12" spans="1:13" s="49" customFormat="1" ht="16.5" customHeight="1">
      <c r="A12" s="56"/>
      <c r="B12" s="86" t="s">
        <v>84</v>
      </c>
      <c r="C12" s="67"/>
      <c r="D12" s="68"/>
      <c r="E12" s="69">
        <f t="shared" si="0"/>
        <v>0</v>
      </c>
      <c r="F12" s="70"/>
      <c r="G12" s="71"/>
      <c r="H12" s="71"/>
      <c r="I12" s="71"/>
      <c r="J12" s="68"/>
      <c r="L12" s="87">
        <f t="shared" si="1"/>
        <v>0</v>
      </c>
      <c r="M12" s="49" t="str">
        <f t="shared" si="2"/>
        <v>ok</v>
      </c>
    </row>
    <row r="13" spans="1:13" s="49" customFormat="1" ht="16.5" customHeight="1">
      <c r="A13" s="56">
        <v>1</v>
      </c>
      <c r="B13" s="86" t="s">
        <v>85</v>
      </c>
      <c r="C13" s="67">
        <v>0</v>
      </c>
      <c r="D13" s="68">
        <v>7600</v>
      </c>
      <c r="E13" s="69">
        <f t="shared" si="0"/>
        <v>7600</v>
      </c>
      <c r="F13" s="70">
        <v>2888</v>
      </c>
      <c r="G13" s="71">
        <f>8925-4213</f>
        <v>4712</v>
      </c>
      <c r="H13" s="71">
        <f>E13-F13-G13</f>
        <v>0</v>
      </c>
      <c r="I13" s="71"/>
      <c r="J13" s="68">
        <f>SUM(F13:I13)</f>
        <v>7600</v>
      </c>
      <c r="L13" s="87">
        <f t="shared" si="1"/>
        <v>0</v>
      </c>
      <c r="M13" s="49" t="str">
        <f t="shared" si="2"/>
        <v>ok</v>
      </c>
    </row>
    <row r="14" spans="1:13" s="49" customFormat="1" ht="16.5" customHeight="1">
      <c r="A14" s="57">
        <v>2</v>
      </c>
      <c r="B14" s="86" t="s">
        <v>86</v>
      </c>
      <c r="C14" s="72">
        <v>20000</v>
      </c>
      <c r="D14" s="73">
        <v>7417</v>
      </c>
      <c r="E14" s="69">
        <f t="shared" si="0"/>
        <v>27417</v>
      </c>
      <c r="F14" s="74">
        <v>2888</v>
      </c>
      <c r="G14" s="71">
        <v>8925</v>
      </c>
      <c r="H14" s="71">
        <f aca="true" t="shared" si="3" ref="H14:H32">E14-F14-G14</f>
        <v>15604</v>
      </c>
      <c r="I14" s="75"/>
      <c r="J14" s="73">
        <f aca="true" t="shared" si="4" ref="J14:J33">SUM(F14:I14)</f>
        <v>27417</v>
      </c>
      <c r="L14" s="87">
        <f t="shared" si="1"/>
        <v>0</v>
      </c>
      <c r="M14" s="49" t="str">
        <f t="shared" si="2"/>
        <v>ok</v>
      </c>
    </row>
    <row r="15" spans="1:13" s="49" customFormat="1" ht="16.5" customHeight="1">
      <c r="A15" s="57">
        <v>3</v>
      </c>
      <c r="B15" s="86" t="s">
        <v>87</v>
      </c>
      <c r="C15" s="72">
        <v>20000</v>
      </c>
      <c r="D15" s="73">
        <v>7017</v>
      </c>
      <c r="E15" s="69">
        <f t="shared" si="0"/>
        <v>27017</v>
      </c>
      <c r="F15" s="74">
        <v>2736</v>
      </c>
      <c r="G15" s="71">
        <v>8925</v>
      </c>
      <c r="H15" s="71">
        <f t="shared" si="3"/>
        <v>15356</v>
      </c>
      <c r="I15" s="75"/>
      <c r="J15" s="73">
        <f t="shared" si="4"/>
        <v>27017</v>
      </c>
      <c r="L15" s="87">
        <f t="shared" si="1"/>
        <v>0</v>
      </c>
      <c r="M15" s="49" t="str">
        <f t="shared" si="2"/>
        <v>ok</v>
      </c>
    </row>
    <row r="16" spans="1:13" s="49" customFormat="1" ht="16.5" customHeight="1">
      <c r="A16" s="57">
        <v>4</v>
      </c>
      <c r="B16" s="86" t="s">
        <v>88</v>
      </c>
      <c r="C16" s="72">
        <v>20000</v>
      </c>
      <c r="D16" s="73">
        <v>6617</v>
      </c>
      <c r="E16" s="69">
        <f t="shared" si="0"/>
        <v>26617</v>
      </c>
      <c r="F16" s="74">
        <v>2584</v>
      </c>
      <c r="G16" s="71">
        <v>8925</v>
      </c>
      <c r="H16" s="71">
        <f t="shared" si="3"/>
        <v>15108</v>
      </c>
      <c r="I16" s="75"/>
      <c r="J16" s="73">
        <f t="shared" si="4"/>
        <v>26617</v>
      </c>
      <c r="L16" s="87">
        <f t="shared" si="1"/>
        <v>0</v>
      </c>
      <c r="M16" s="49" t="str">
        <f t="shared" si="2"/>
        <v>ok</v>
      </c>
    </row>
    <row r="17" spans="1:13" s="49" customFormat="1" ht="16.5" customHeight="1">
      <c r="A17" s="57">
        <v>5</v>
      </c>
      <c r="B17" s="86" t="s">
        <v>89</v>
      </c>
      <c r="C17" s="72">
        <v>20000</v>
      </c>
      <c r="D17" s="73">
        <v>6217</v>
      </c>
      <c r="E17" s="69">
        <f t="shared" si="0"/>
        <v>26217</v>
      </c>
      <c r="F17" s="74">
        <v>2432</v>
      </c>
      <c r="G17" s="71">
        <v>8925</v>
      </c>
      <c r="H17" s="71">
        <f t="shared" si="3"/>
        <v>14860</v>
      </c>
      <c r="I17" s="75"/>
      <c r="J17" s="73">
        <f t="shared" si="4"/>
        <v>26217</v>
      </c>
      <c r="L17" s="87">
        <f t="shared" si="1"/>
        <v>0</v>
      </c>
      <c r="M17" s="49" t="str">
        <f t="shared" si="2"/>
        <v>ok</v>
      </c>
    </row>
    <row r="18" spans="1:13" s="49" customFormat="1" ht="16.5" customHeight="1">
      <c r="A18" s="57">
        <v>6</v>
      </c>
      <c r="B18" s="86" t="s">
        <v>90</v>
      </c>
      <c r="C18" s="72">
        <v>20000</v>
      </c>
      <c r="D18" s="73">
        <v>5817</v>
      </c>
      <c r="E18" s="69">
        <f t="shared" si="0"/>
        <v>25817</v>
      </c>
      <c r="F18" s="74">
        <v>2280</v>
      </c>
      <c r="G18" s="71">
        <v>8925</v>
      </c>
      <c r="H18" s="71">
        <f t="shared" si="3"/>
        <v>14612</v>
      </c>
      <c r="I18" s="75"/>
      <c r="J18" s="73">
        <f t="shared" si="4"/>
        <v>25817</v>
      </c>
      <c r="L18" s="87">
        <f t="shared" si="1"/>
        <v>0</v>
      </c>
      <c r="M18" s="49" t="str">
        <f t="shared" si="2"/>
        <v>ok</v>
      </c>
    </row>
    <row r="19" spans="1:13" s="49" customFormat="1" ht="16.5" customHeight="1">
      <c r="A19" s="57">
        <v>7</v>
      </c>
      <c r="B19" s="86" t="s">
        <v>91</v>
      </c>
      <c r="C19" s="72">
        <v>20000</v>
      </c>
      <c r="D19" s="73">
        <v>5417</v>
      </c>
      <c r="E19" s="69">
        <f t="shared" si="0"/>
        <v>25417</v>
      </c>
      <c r="F19" s="74">
        <v>2128</v>
      </c>
      <c r="G19" s="71">
        <v>8925</v>
      </c>
      <c r="H19" s="71">
        <f t="shared" si="3"/>
        <v>14364</v>
      </c>
      <c r="I19" s="75"/>
      <c r="J19" s="73">
        <f t="shared" si="4"/>
        <v>25417</v>
      </c>
      <c r="L19" s="87">
        <f t="shared" si="1"/>
        <v>0</v>
      </c>
      <c r="M19" s="49" t="str">
        <f t="shared" si="2"/>
        <v>ok</v>
      </c>
    </row>
    <row r="20" spans="1:13" s="49" customFormat="1" ht="16.5" customHeight="1">
      <c r="A20" s="57">
        <v>8</v>
      </c>
      <c r="B20" s="86" t="s">
        <v>92</v>
      </c>
      <c r="C20" s="72">
        <v>20000</v>
      </c>
      <c r="D20" s="73">
        <v>5017</v>
      </c>
      <c r="E20" s="69">
        <f t="shared" si="0"/>
        <v>25017</v>
      </c>
      <c r="F20" s="74">
        <v>1976</v>
      </c>
      <c r="G20" s="71">
        <v>8925</v>
      </c>
      <c r="H20" s="71">
        <f t="shared" si="3"/>
        <v>14116</v>
      </c>
      <c r="I20" s="75"/>
      <c r="J20" s="73">
        <f t="shared" si="4"/>
        <v>25017</v>
      </c>
      <c r="L20" s="87">
        <f t="shared" si="1"/>
        <v>0</v>
      </c>
      <c r="M20" s="49" t="str">
        <f t="shared" si="2"/>
        <v>ok</v>
      </c>
    </row>
    <row r="21" spans="1:13" s="49" customFormat="1" ht="16.5" customHeight="1">
      <c r="A21" s="57">
        <v>9</v>
      </c>
      <c r="B21" s="86" t="s">
        <v>93</v>
      </c>
      <c r="C21" s="72">
        <v>20000</v>
      </c>
      <c r="D21" s="73">
        <v>4617</v>
      </c>
      <c r="E21" s="69">
        <f t="shared" si="0"/>
        <v>24617</v>
      </c>
      <c r="F21" s="74">
        <v>1824</v>
      </c>
      <c r="G21" s="71">
        <v>8925</v>
      </c>
      <c r="H21" s="71">
        <f t="shared" si="3"/>
        <v>13868</v>
      </c>
      <c r="I21" s="75"/>
      <c r="J21" s="73">
        <f t="shared" si="4"/>
        <v>24617</v>
      </c>
      <c r="L21" s="87">
        <f t="shared" si="1"/>
        <v>0</v>
      </c>
      <c r="M21" s="49" t="str">
        <f t="shared" si="2"/>
        <v>ok</v>
      </c>
    </row>
    <row r="22" spans="1:13" s="49" customFormat="1" ht="16.5" customHeight="1">
      <c r="A22" s="57">
        <v>10</v>
      </c>
      <c r="B22" s="86" t="s">
        <v>94</v>
      </c>
      <c r="C22" s="72">
        <v>20000</v>
      </c>
      <c r="D22" s="73">
        <v>4217</v>
      </c>
      <c r="E22" s="69">
        <f t="shared" si="0"/>
        <v>24217</v>
      </c>
      <c r="F22" s="74">
        <v>1672</v>
      </c>
      <c r="G22" s="71">
        <v>8925</v>
      </c>
      <c r="H22" s="71">
        <f t="shared" si="3"/>
        <v>13620</v>
      </c>
      <c r="I22" s="75"/>
      <c r="J22" s="73">
        <f t="shared" si="4"/>
        <v>24217</v>
      </c>
      <c r="L22" s="87">
        <f t="shared" si="1"/>
        <v>0</v>
      </c>
      <c r="M22" s="49" t="str">
        <f t="shared" si="2"/>
        <v>ok</v>
      </c>
    </row>
    <row r="23" spans="1:13" s="49" customFormat="1" ht="16.5" customHeight="1">
      <c r="A23" s="57">
        <v>11</v>
      </c>
      <c r="B23" s="86" t="s">
        <v>95</v>
      </c>
      <c r="C23" s="72">
        <v>20000</v>
      </c>
      <c r="D23" s="73">
        <v>3817</v>
      </c>
      <c r="E23" s="69">
        <f t="shared" si="0"/>
        <v>23817</v>
      </c>
      <c r="F23" s="74">
        <v>1520</v>
      </c>
      <c r="G23" s="71">
        <v>8925</v>
      </c>
      <c r="H23" s="71">
        <f t="shared" si="3"/>
        <v>13372</v>
      </c>
      <c r="I23" s="75"/>
      <c r="J23" s="73">
        <f t="shared" si="4"/>
        <v>23817</v>
      </c>
      <c r="L23" s="87">
        <f t="shared" si="1"/>
        <v>0</v>
      </c>
      <c r="M23" s="49" t="str">
        <f t="shared" si="2"/>
        <v>ok</v>
      </c>
    </row>
    <row r="24" spans="1:13" s="49" customFormat="1" ht="16.5" customHeight="1">
      <c r="A24" s="57">
        <v>12</v>
      </c>
      <c r="B24" s="86" t="s">
        <v>96</v>
      </c>
      <c r="C24" s="72">
        <v>20000</v>
      </c>
      <c r="D24" s="73">
        <v>3417</v>
      </c>
      <c r="E24" s="69">
        <f t="shared" si="0"/>
        <v>23417</v>
      </c>
      <c r="F24" s="74">
        <v>1368</v>
      </c>
      <c r="G24" s="71">
        <v>8925</v>
      </c>
      <c r="H24" s="71">
        <f t="shared" si="3"/>
        <v>13124</v>
      </c>
      <c r="I24" s="75"/>
      <c r="J24" s="73">
        <f t="shared" si="4"/>
        <v>23417</v>
      </c>
      <c r="L24" s="87">
        <f t="shared" si="1"/>
        <v>0</v>
      </c>
      <c r="M24" s="49" t="str">
        <f t="shared" si="2"/>
        <v>ok</v>
      </c>
    </row>
    <row r="25" spans="1:13" s="49" customFormat="1" ht="16.5" customHeight="1">
      <c r="A25" s="57">
        <v>13</v>
      </c>
      <c r="B25" s="86" t="s">
        <v>97</v>
      </c>
      <c r="C25" s="72">
        <v>20000</v>
      </c>
      <c r="D25" s="73">
        <v>3017</v>
      </c>
      <c r="E25" s="69">
        <f t="shared" si="0"/>
        <v>23017</v>
      </c>
      <c r="F25" s="74">
        <v>1216</v>
      </c>
      <c r="G25" s="71">
        <v>8925</v>
      </c>
      <c r="H25" s="71">
        <f t="shared" si="3"/>
        <v>12876</v>
      </c>
      <c r="I25" s="75"/>
      <c r="J25" s="73">
        <f t="shared" si="4"/>
        <v>23017</v>
      </c>
      <c r="L25" s="87">
        <f t="shared" si="1"/>
        <v>0</v>
      </c>
      <c r="M25" s="49" t="str">
        <f t="shared" si="2"/>
        <v>ok</v>
      </c>
    </row>
    <row r="26" spans="1:13" s="49" customFormat="1" ht="16.5" customHeight="1">
      <c r="A26" s="57">
        <v>14</v>
      </c>
      <c r="B26" s="86" t="s">
        <v>98</v>
      </c>
      <c r="C26" s="72">
        <v>20000</v>
      </c>
      <c r="D26" s="73">
        <v>2617</v>
      </c>
      <c r="E26" s="69">
        <f t="shared" si="0"/>
        <v>22617</v>
      </c>
      <c r="F26" s="74">
        <v>1064</v>
      </c>
      <c r="G26" s="71">
        <v>8925</v>
      </c>
      <c r="H26" s="71">
        <f t="shared" si="3"/>
        <v>12628</v>
      </c>
      <c r="I26" s="75"/>
      <c r="J26" s="73">
        <f t="shared" si="4"/>
        <v>22617</v>
      </c>
      <c r="L26" s="87">
        <f t="shared" si="1"/>
        <v>0</v>
      </c>
      <c r="M26" s="49" t="str">
        <f t="shared" si="2"/>
        <v>ok</v>
      </c>
    </row>
    <row r="27" spans="1:13" s="49" customFormat="1" ht="16.5" customHeight="1">
      <c r="A27" s="57">
        <v>15</v>
      </c>
      <c r="B27" s="86" t="s">
        <v>99</v>
      </c>
      <c r="C27" s="72">
        <v>20000</v>
      </c>
      <c r="D27" s="73">
        <v>2217</v>
      </c>
      <c r="E27" s="69">
        <f t="shared" si="0"/>
        <v>22217</v>
      </c>
      <c r="F27" s="74">
        <v>912</v>
      </c>
      <c r="G27" s="71">
        <v>8925</v>
      </c>
      <c r="H27" s="71">
        <f t="shared" si="3"/>
        <v>12380</v>
      </c>
      <c r="I27" s="75"/>
      <c r="J27" s="73">
        <f t="shared" si="4"/>
        <v>22217</v>
      </c>
      <c r="L27" s="87">
        <f t="shared" si="1"/>
        <v>0</v>
      </c>
      <c r="M27" s="49" t="str">
        <f t="shared" si="2"/>
        <v>ok</v>
      </c>
    </row>
    <row r="28" spans="1:13" s="49" customFormat="1" ht="16.5" customHeight="1">
      <c r="A28" s="57">
        <v>16</v>
      </c>
      <c r="B28" s="86" t="s">
        <v>107</v>
      </c>
      <c r="C28" s="72">
        <v>20000</v>
      </c>
      <c r="D28" s="73">
        <v>1817</v>
      </c>
      <c r="E28" s="69">
        <f t="shared" si="0"/>
        <v>21817</v>
      </c>
      <c r="F28" s="74">
        <v>760</v>
      </c>
      <c r="G28" s="71">
        <v>8925</v>
      </c>
      <c r="H28" s="71">
        <f t="shared" si="3"/>
        <v>12132</v>
      </c>
      <c r="I28" s="75"/>
      <c r="J28" s="73">
        <f t="shared" si="4"/>
        <v>21817</v>
      </c>
      <c r="L28" s="87">
        <f t="shared" si="1"/>
        <v>0</v>
      </c>
      <c r="M28" s="49" t="str">
        <f t="shared" si="2"/>
        <v>ok</v>
      </c>
    </row>
    <row r="29" spans="1:13" s="49" customFormat="1" ht="16.5" customHeight="1">
      <c r="A29" s="57">
        <v>17</v>
      </c>
      <c r="B29" s="86" t="s">
        <v>108</v>
      </c>
      <c r="C29" s="72">
        <v>20000</v>
      </c>
      <c r="D29" s="73">
        <v>1417</v>
      </c>
      <c r="E29" s="69">
        <f t="shared" si="0"/>
        <v>21417</v>
      </c>
      <c r="F29" s="74">
        <v>608</v>
      </c>
      <c r="G29" s="71">
        <v>8925</v>
      </c>
      <c r="H29" s="71">
        <f t="shared" si="3"/>
        <v>11884</v>
      </c>
      <c r="I29" s="75"/>
      <c r="J29" s="73">
        <f t="shared" si="4"/>
        <v>21417</v>
      </c>
      <c r="L29" s="87">
        <f t="shared" si="1"/>
        <v>0</v>
      </c>
      <c r="M29" s="49" t="str">
        <f t="shared" si="2"/>
        <v>ok</v>
      </c>
    </row>
    <row r="30" spans="1:13" s="49" customFormat="1" ht="16.5" customHeight="1">
      <c r="A30" s="57">
        <v>18</v>
      </c>
      <c r="B30" s="86" t="s">
        <v>109</v>
      </c>
      <c r="C30" s="72">
        <v>20000</v>
      </c>
      <c r="D30" s="73">
        <v>1017</v>
      </c>
      <c r="E30" s="69">
        <f t="shared" si="0"/>
        <v>21017</v>
      </c>
      <c r="F30" s="74">
        <v>456</v>
      </c>
      <c r="G30" s="71">
        <v>8925</v>
      </c>
      <c r="H30" s="71">
        <f t="shared" si="3"/>
        <v>11636</v>
      </c>
      <c r="I30" s="75"/>
      <c r="J30" s="73">
        <f t="shared" si="4"/>
        <v>21017</v>
      </c>
      <c r="L30" s="87">
        <f t="shared" si="1"/>
        <v>0</v>
      </c>
      <c r="M30" s="49" t="str">
        <f t="shared" si="2"/>
        <v>ok</v>
      </c>
    </row>
    <row r="31" spans="1:13" s="49" customFormat="1" ht="16.5" customHeight="1">
      <c r="A31" s="57">
        <v>19</v>
      </c>
      <c r="B31" s="86" t="s">
        <v>110</v>
      </c>
      <c r="C31" s="72">
        <v>20000</v>
      </c>
      <c r="D31" s="73">
        <v>617</v>
      </c>
      <c r="E31" s="69">
        <f t="shared" si="0"/>
        <v>20617</v>
      </c>
      <c r="F31" s="74">
        <v>304</v>
      </c>
      <c r="G31" s="71">
        <v>8925</v>
      </c>
      <c r="H31" s="71">
        <f t="shared" si="3"/>
        <v>11388</v>
      </c>
      <c r="I31" s="75"/>
      <c r="J31" s="73">
        <f t="shared" si="4"/>
        <v>20617</v>
      </c>
      <c r="L31" s="87">
        <f t="shared" si="1"/>
        <v>0</v>
      </c>
      <c r="M31" s="49" t="str">
        <f t="shared" si="2"/>
        <v>ok</v>
      </c>
    </row>
    <row r="32" spans="1:13" s="49" customFormat="1" ht="16.5" customHeight="1" thickBot="1">
      <c r="A32" s="58">
        <v>20</v>
      </c>
      <c r="B32" s="86" t="s">
        <v>111</v>
      </c>
      <c r="C32" s="72">
        <v>20000</v>
      </c>
      <c r="D32" s="76">
        <v>217</v>
      </c>
      <c r="E32" s="69">
        <f t="shared" si="0"/>
        <v>20217</v>
      </c>
      <c r="F32" s="77">
        <v>152</v>
      </c>
      <c r="G32" s="71">
        <v>8925</v>
      </c>
      <c r="H32" s="71">
        <f t="shared" si="3"/>
        <v>11140</v>
      </c>
      <c r="I32" s="78"/>
      <c r="J32" s="76">
        <f t="shared" si="4"/>
        <v>20217</v>
      </c>
      <c r="L32" s="87">
        <f t="shared" si="1"/>
        <v>0</v>
      </c>
      <c r="M32" s="49" t="str">
        <f t="shared" si="2"/>
        <v>ok</v>
      </c>
    </row>
    <row r="33" spans="1:13" s="49" customFormat="1" ht="16.5" customHeight="1" thickTop="1">
      <c r="A33" s="112" t="s">
        <v>65</v>
      </c>
      <c r="B33" s="113"/>
      <c r="C33" s="79">
        <f aca="true" t="shared" si="5" ref="C33:H33">SUM(C10:C32)</f>
        <v>380000</v>
      </c>
      <c r="D33" s="80">
        <f>SUM(D10:D32)</f>
        <v>80123</v>
      </c>
      <c r="E33" s="81">
        <f>SUM(E10:E32)</f>
        <v>460123</v>
      </c>
      <c r="F33" s="82">
        <f t="shared" si="5"/>
        <v>31768</v>
      </c>
      <c r="G33" s="83">
        <f t="shared" si="5"/>
        <v>174287</v>
      </c>
      <c r="H33" s="83">
        <f t="shared" si="5"/>
        <v>254068</v>
      </c>
      <c r="I33" s="83"/>
      <c r="J33" s="80">
        <f t="shared" si="4"/>
        <v>460123</v>
      </c>
      <c r="L33" s="87">
        <f t="shared" si="1"/>
        <v>0</v>
      </c>
      <c r="M33" s="49" t="str">
        <f t="shared" si="2"/>
        <v>ok</v>
      </c>
    </row>
  </sheetData>
  <mergeCells count="14">
    <mergeCell ref="A1:J1"/>
    <mergeCell ref="E8:E9"/>
    <mergeCell ref="F8:J8"/>
    <mergeCell ref="D8:D9"/>
    <mergeCell ref="J5:J7"/>
    <mergeCell ref="I5:I7"/>
    <mergeCell ref="E5:E7"/>
    <mergeCell ref="G5:H7"/>
    <mergeCell ref="A5:A7"/>
    <mergeCell ref="C5:C7"/>
    <mergeCell ref="A33:B33"/>
    <mergeCell ref="A8:A9"/>
    <mergeCell ref="B8:B9"/>
    <mergeCell ref="C8:C9"/>
  </mergeCells>
  <printOptions/>
  <pageMargins left="0.7874015748031497" right="0.5905511811023623" top="0.7874015748031497" bottom="0.5118110236220472" header="0.5118110236220472" footer="0.5118110236220472"/>
  <pageSetup cellComments="asDisplayed" horizontalDpi="300" verticalDpi="300" orientation="landscape" paperSize="9" r:id="rId4"/>
  <headerFooter alignWithMargins="0">
    <oddHeader>&amp;L【様式１９】&amp;R&amp;"ＭＳ Ｐゴシック,太字"&amp;12ページ　／　　ページ中【記入例】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124" t="s">
        <v>27</v>
      </c>
      <c r="E4" s="122" t="s">
        <v>29</v>
      </c>
      <c r="F4" s="122" t="s">
        <v>27</v>
      </c>
      <c r="G4" s="122" t="s">
        <v>30</v>
      </c>
      <c r="H4" s="122" t="s">
        <v>23</v>
      </c>
      <c r="I4" s="16"/>
      <c r="J4" s="16"/>
    </row>
    <row r="5" spans="1:10" ht="15" customHeight="1">
      <c r="A5" s="26" t="s">
        <v>1</v>
      </c>
      <c r="B5" s="27"/>
      <c r="C5" s="28"/>
      <c r="D5" s="125"/>
      <c r="E5" s="122"/>
      <c r="F5" s="122"/>
      <c r="G5" s="122"/>
      <c r="H5" s="122"/>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126"/>
      <c r="F7" s="31"/>
      <c r="G7" s="31"/>
      <c r="H7" s="32"/>
      <c r="I7" s="17"/>
      <c r="J7" s="17"/>
    </row>
    <row r="8" spans="1:10" ht="15" customHeight="1">
      <c r="A8" s="18"/>
      <c r="B8" s="5">
        <v>2</v>
      </c>
      <c r="C8" s="17" t="s">
        <v>3</v>
      </c>
      <c r="D8" s="24"/>
      <c r="E8" s="127"/>
      <c r="F8" s="31"/>
      <c r="G8" s="31"/>
      <c r="H8" s="32"/>
      <c r="I8" s="17"/>
      <c r="J8" s="17"/>
    </row>
    <row r="9" spans="1:10" ht="15" customHeight="1">
      <c r="A9" s="18"/>
      <c r="B9" s="5">
        <v>3</v>
      </c>
      <c r="C9" s="17" t="s">
        <v>4</v>
      </c>
      <c r="D9" s="24"/>
      <c r="E9" s="127"/>
      <c r="F9" s="31"/>
      <c r="G9" s="31"/>
      <c r="H9" s="32"/>
      <c r="I9" s="17"/>
      <c r="J9" s="17"/>
    </row>
    <row r="10" spans="1:10" ht="15" customHeight="1">
      <c r="A10" s="19" t="s">
        <v>40</v>
      </c>
      <c r="B10" s="5">
        <v>4</v>
      </c>
      <c r="C10" s="17" t="s">
        <v>5</v>
      </c>
      <c r="D10" s="24"/>
      <c r="E10" s="127"/>
      <c r="F10" s="31"/>
      <c r="G10" s="31"/>
      <c r="H10" s="32"/>
      <c r="I10" s="17"/>
      <c r="J10" s="17"/>
    </row>
    <row r="11" spans="1:10" ht="15" customHeight="1">
      <c r="A11" s="18"/>
      <c r="B11" s="5">
        <v>5</v>
      </c>
      <c r="C11" s="17" t="s">
        <v>6</v>
      </c>
      <c r="D11" s="24"/>
      <c r="E11" s="127"/>
      <c r="F11" s="31"/>
      <c r="G11" s="31"/>
      <c r="H11" s="32"/>
      <c r="I11" s="17"/>
      <c r="J11" s="17"/>
    </row>
    <row r="12" spans="1:10" ht="15" customHeight="1">
      <c r="A12" s="18"/>
      <c r="B12" s="5">
        <v>6</v>
      </c>
      <c r="C12" s="17" t="s">
        <v>7</v>
      </c>
      <c r="D12" s="24"/>
      <c r="E12" s="127"/>
      <c r="F12" s="24"/>
      <c r="G12" s="24"/>
      <c r="H12" s="17"/>
      <c r="I12" s="17"/>
      <c r="J12" s="17"/>
    </row>
    <row r="13" spans="1:10" ht="15" customHeight="1">
      <c r="A13" s="18"/>
      <c r="B13" s="5">
        <v>7</v>
      </c>
      <c r="C13" s="35" t="s">
        <v>42</v>
      </c>
      <c r="D13" s="24"/>
      <c r="E13" s="127"/>
      <c r="F13" s="24"/>
      <c r="G13" s="24"/>
      <c r="H13" s="17"/>
      <c r="I13" s="17"/>
      <c r="J13" s="17"/>
    </row>
    <row r="14" spans="1:10" ht="15" customHeight="1">
      <c r="A14" s="22"/>
      <c r="B14" s="20" t="s">
        <v>8</v>
      </c>
      <c r="C14" s="21"/>
      <c r="D14" s="24"/>
      <c r="E14" s="127"/>
      <c r="F14" s="24"/>
      <c r="G14" s="24"/>
      <c r="H14" s="32"/>
      <c r="I14" s="17"/>
      <c r="J14" s="17"/>
    </row>
    <row r="15" spans="1:10" ht="15" customHeight="1">
      <c r="A15" s="33" t="s">
        <v>9</v>
      </c>
      <c r="B15" s="34"/>
      <c r="C15" s="35"/>
      <c r="D15" s="24"/>
      <c r="E15" s="127"/>
      <c r="F15" s="31"/>
      <c r="G15" s="31"/>
      <c r="H15" s="32"/>
      <c r="I15" s="17"/>
      <c r="J15" s="17"/>
    </row>
    <row r="16" spans="1:10" ht="15" customHeight="1">
      <c r="A16" s="33" t="s">
        <v>10</v>
      </c>
      <c r="B16" s="34"/>
      <c r="C16" s="35"/>
      <c r="D16" s="24"/>
      <c r="E16" s="127"/>
      <c r="F16" s="24"/>
      <c r="G16" s="24"/>
      <c r="H16" s="17"/>
      <c r="I16" s="17"/>
      <c r="J16" s="17"/>
    </row>
    <row r="17" spans="1:10" ht="15" customHeight="1">
      <c r="A17" s="33" t="s">
        <v>11</v>
      </c>
      <c r="B17" s="34"/>
      <c r="C17" s="35"/>
      <c r="D17" s="24"/>
      <c r="E17" s="127"/>
      <c r="F17" s="24"/>
      <c r="G17" s="24"/>
      <c r="H17" s="17"/>
      <c r="I17" s="17"/>
      <c r="J17" s="17"/>
    </row>
    <row r="18" spans="1:10" ht="15" customHeight="1">
      <c r="A18" s="10"/>
      <c r="B18" s="11"/>
      <c r="C18" s="17"/>
      <c r="D18" s="24"/>
      <c r="E18" s="127"/>
      <c r="F18" s="31"/>
      <c r="G18" s="31"/>
      <c r="H18" s="32"/>
      <c r="I18" s="17"/>
      <c r="J18" s="17"/>
    </row>
    <row r="19" spans="1:10" ht="15" customHeight="1">
      <c r="A19" s="12" t="s">
        <v>12</v>
      </c>
      <c r="B19" s="13"/>
      <c r="C19" s="17"/>
      <c r="D19" s="24"/>
      <c r="E19" s="127"/>
      <c r="F19" s="24"/>
      <c r="G19" s="24"/>
      <c r="H19" s="17"/>
      <c r="I19" s="17"/>
      <c r="J19" s="17"/>
    </row>
    <row r="20" spans="1:10" ht="15" customHeight="1">
      <c r="A20" s="14"/>
      <c r="B20" s="15"/>
      <c r="C20" s="5" t="s">
        <v>8</v>
      </c>
      <c r="D20" s="24"/>
      <c r="E20" s="127"/>
      <c r="F20" s="24"/>
      <c r="G20" s="24"/>
      <c r="H20" s="24"/>
      <c r="I20" s="17"/>
      <c r="J20" s="17"/>
    </row>
    <row r="21" spans="1:10" ht="15" customHeight="1">
      <c r="A21" s="36" t="s">
        <v>13</v>
      </c>
      <c r="B21" s="29"/>
      <c r="C21" s="39"/>
      <c r="D21" s="24"/>
      <c r="E21" s="127"/>
      <c r="F21" s="24"/>
      <c r="G21" s="24"/>
      <c r="H21" s="24"/>
      <c r="I21" s="17"/>
      <c r="J21" s="17"/>
    </row>
    <row r="22" spans="1:10" ht="15" customHeight="1">
      <c r="A22" s="10"/>
      <c r="B22" s="11"/>
      <c r="C22" s="37" t="s">
        <v>14</v>
      </c>
      <c r="D22" s="24"/>
      <c r="E22" s="127"/>
      <c r="F22" s="24"/>
      <c r="G22" s="24"/>
      <c r="H22" s="17"/>
      <c r="I22" s="17"/>
      <c r="J22" s="17"/>
    </row>
    <row r="23" spans="1:10" ht="15" customHeight="1">
      <c r="A23" s="12" t="s">
        <v>16</v>
      </c>
      <c r="B23" s="13"/>
      <c r="C23" s="37" t="s">
        <v>15</v>
      </c>
      <c r="D23" s="24"/>
      <c r="E23" s="127"/>
      <c r="F23" s="24"/>
      <c r="G23" s="24"/>
      <c r="H23" s="17"/>
      <c r="I23" s="17"/>
      <c r="J23" s="17"/>
    </row>
    <row r="24" spans="1:10" ht="15" customHeight="1">
      <c r="A24" s="12" t="s">
        <v>17</v>
      </c>
      <c r="B24" s="13"/>
      <c r="C24" s="17"/>
      <c r="D24" s="24"/>
      <c r="E24" s="127"/>
      <c r="F24" s="24"/>
      <c r="G24" s="24"/>
      <c r="H24" s="17"/>
      <c r="I24" s="17"/>
      <c r="J24" s="17"/>
    </row>
    <row r="25" spans="1:10" ht="15" customHeight="1">
      <c r="A25" s="14"/>
      <c r="B25" s="15"/>
      <c r="C25" s="5" t="s">
        <v>8</v>
      </c>
      <c r="D25" s="24"/>
      <c r="E25" s="127"/>
      <c r="F25" s="24"/>
      <c r="G25" s="24"/>
      <c r="H25" s="17"/>
      <c r="I25" s="17"/>
      <c r="J25" s="17"/>
    </row>
    <row r="26" spans="1:10" ht="15" customHeight="1">
      <c r="A26" s="33" t="s">
        <v>18</v>
      </c>
      <c r="B26" s="34"/>
      <c r="C26" s="35"/>
      <c r="D26" s="24"/>
      <c r="E26" s="127"/>
      <c r="F26" s="31"/>
      <c r="G26" s="31"/>
      <c r="H26" s="32"/>
      <c r="I26" s="17"/>
      <c r="J26" s="17"/>
    </row>
    <row r="27" spans="1:10" ht="15" customHeight="1">
      <c r="A27" s="33" t="s">
        <v>55</v>
      </c>
      <c r="B27" s="34"/>
      <c r="C27" s="35"/>
      <c r="D27" s="24"/>
      <c r="E27" s="127"/>
      <c r="F27" s="24"/>
      <c r="G27" s="24"/>
      <c r="H27" s="17"/>
      <c r="I27" s="17"/>
      <c r="J27" s="17"/>
    </row>
    <row r="28" spans="1:10" ht="15" customHeight="1">
      <c r="A28" s="16"/>
      <c r="B28" s="5">
        <v>1</v>
      </c>
      <c r="C28" s="17" t="s">
        <v>20</v>
      </c>
      <c r="D28" s="24"/>
      <c r="E28" s="127"/>
      <c r="F28" s="24"/>
      <c r="G28" s="24"/>
      <c r="H28" s="17"/>
      <c r="I28" s="17"/>
      <c r="J28" s="17"/>
    </row>
    <row r="29" spans="1:10" ht="15" customHeight="1">
      <c r="A29" s="123" t="s">
        <v>22</v>
      </c>
      <c r="B29" s="5">
        <v>2</v>
      </c>
      <c r="C29" s="17" t="s">
        <v>21</v>
      </c>
      <c r="D29" s="24"/>
      <c r="E29" s="127"/>
      <c r="F29" s="31"/>
      <c r="G29" s="31"/>
      <c r="H29" s="32"/>
      <c r="I29" s="17"/>
      <c r="J29" s="17"/>
    </row>
    <row r="30" spans="1:10" ht="15" customHeight="1">
      <c r="A30" s="123"/>
      <c r="B30" s="5">
        <v>3</v>
      </c>
      <c r="C30" s="17" t="s">
        <v>18</v>
      </c>
      <c r="D30" s="24"/>
      <c r="E30" s="127"/>
      <c r="F30" s="31"/>
      <c r="G30" s="31"/>
      <c r="H30" s="32"/>
      <c r="I30" s="17"/>
      <c r="J30" s="17"/>
    </row>
    <row r="31" spans="1:10" ht="15" customHeight="1">
      <c r="A31" s="123"/>
      <c r="B31" s="5">
        <v>4</v>
      </c>
      <c r="C31" s="17" t="s">
        <v>19</v>
      </c>
      <c r="D31" s="24"/>
      <c r="E31" s="127"/>
      <c r="F31" s="31"/>
      <c r="G31" s="31"/>
      <c r="H31" s="32"/>
      <c r="I31" s="17"/>
      <c r="J31" s="17"/>
    </row>
    <row r="32" spans="1:10" ht="15" customHeight="1">
      <c r="A32" s="123"/>
      <c r="B32" s="17"/>
      <c r="C32" s="17"/>
      <c r="D32" s="24"/>
      <c r="E32" s="127"/>
      <c r="F32" s="24"/>
      <c r="G32" s="24"/>
      <c r="H32" s="17"/>
      <c r="I32" s="17"/>
      <c r="J32" s="17"/>
    </row>
    <row r="33" spans="1:10" ht="15" customHeight="1">
      <c r="A33" s="22"/>
      <c r="B33" s="20" t="s">
        <v>8</v>
      </c>
      <c r="C33" s="21"/>
      <c r="D33" s="24"/>
      <c r="E33" s="127"/>
      <c r="F33" s="24"/>
      <c r="G33" s="24"/>
      <c r="H33" s="24"/>
      <c r="I33" s="17"/>
      <c r="J33" s="17"/>
    </row>
    <row r="34" spans="1:10" ht="15" customHeight="1">
      <c r="A34" s="20" t="s">
        <v>25</v>
      </c>
      <c r="B34" s="23"/>
      <c r="C34" s="21"/>
      <c r="D34" s="24"/>
      <c r="E34" s="127"/>
      <c r="F34" s="24"/>
      <c r="G34" s="24"/>
      <c r="H34" s="17"/>
      <c r="I34" s="17"/>
      <c r="J34" s="17"/>
    </row>
    <row r="35" spans="1:10" ht="15" customHeight="1">
      <c r="A35" s="20" t="s">
        <v>24</v>
      </c>
      <c r="B35" s="23"/>
      <c r="C35" s="21"/>
      <c r="D35" s="24"/>
      <c r="E35" s="128"/>
      <c r="F35" s="24"/>
      <c r="G35" s="24"/>
      <c r="H35" s="17"/>
      <c r="I35" s="17"/>
      <c r="J35" s="17"/>
    </row>
    <row r="36" spans="1:10" ht="15" customHeight="1">
      <c r="A36" s="20" t="s">
        <v>26</v>
      </c>
      <c r="B36" s="23"/>
      <c r="C36" s="21"/>
      <c r="D36" s="24"/>
      <c r="E36" s="38"/>
      <c r="F36" s="24"/>
      <c r="G36" s="24"/>
      <c r="H36" s="24"/>
      <c r="I36" s="17"/>
      <c r="J36" s="17"/>
    </row>
    <row r="38" ht="13.5">
      <c r="A38" s="4" t="s">
        <v>47</v>
      </c>
    </row>
    <row r="39" spans="1:6" ht="13.5">
      <c r="A39" s="4" t="s">
        <v>48</v>
      </c>
      <c r="F39" s="3"/>
    </row>
    <row r="40" ht="13.5">
      <c r="A40" s="4" t="s">
        <v>49</v>
      </c>
    </row>
    <row r="41" ht="13.5">
      <c r="A41" s="4" t="s">
        <v>50</v>
      </c>
    </row>
    <row r="42" ht="13.5">
      <c r="A42" s="4" t="s">
        <v>51</v>
      </c>
    </row>
    <row r="43" ht="13.5">
      <c r="A43" s="4" t="s">
        <v>52</v>
      </c>
    </row>
    <row r="44" ht="13.5">
      <c r="A44" s="4" t="s">
        <v>53</v>
      </c>
    </row>
    <row r="45" ht="13.5">
      <c r="A45" s="45" t="s">
        <v>54</v>
      </c>
    </row>
    <row r="46" ht="13.5">
      <c r="A46" s="4" t="s">
        <v>56</v>
      </c>
    </row>
  </sheetData>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46</v>
      </c>
    </row>
    <row r="8" spans="1:7" ht="13.5">
      <c r="A8" t="s">
        <v>38</v>
      </c>
      <c r="D8" t="s">
        <v>37</v>
      </c>
      <c r="G8" t="s">
        <v>39</v>
      </c>
    </row>
    <row r="9" spans="1:10" ht="15" customHeight="1">
      <c r="A9" s="10"/>
      <c r="B9" s="25"/>
      <c r="C9" s="11"/>
      <c r="D9" s="124" t="s">
        <v>27</v>
      </c>
      <c r="E9" s="122" t="s">
        <v>29</v>
      </c>
      <c r="F9" s="122" t="s">
        <v>27</v>
      </c>
      <c r="G9" s="122" t="s">
        <v>30</v>
      </c>
      <c r="H9" s="122" t="s">
        <v>23</v>
      </c>
      <c r="I9" s="16"/>
      <c r="J9" s="16"/>
    </row>
    <row r="10" spans="1:10" ht="15" customHeight="1">
      <c r="A10" s="26" t="s">
        <v>1</v>
      </c>
      <c r="B10" s="27"/>
      <c r="C10" s="28"/>
      <c r="D10" s="125"/>
      <c r="E10" s="122"/>
      <c r="F10" s="122"/>
      <c r="G10" s="122"/>
      <c r="H10" s="122"/>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126"/>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27"/>
      <c r="F13" s="31">
        <f>ROUND(D13*E41,0)</f>
        <v>33748837</v>
      </c>
      <c r="G13" s="31">
        <f t="shared" si="0"/>
        <v>26999422</v>
      </c>
      <c r="H13" s="32">
        <f t="shared" si="1"/>
        <v>566987869</v>
      </c>
      <c r="I13" s="17"/>
      <c r="J13" s="17"/>
    </row>
    <row r="14" spans="1:10" ht="15" customHeight="1">
      <c r="A14" s="18"/>
      <c r="B14" s="5">
        <v>3</v>
      </c>
      <c r="C14" s="17" t="s">
        <v>4</v>
      </c>
      <c r="D14" s="24">
        <v>78849900</v>
      </c>
      <c r="E14" s="127"/>
      <c r="F14" s="31">
        <f>ROUND(D14*E41,0)</f>
        <v>5256587</v>
      </c>
      <c r="G14" s="31">
        <f t="shared" si="0"/>
        <v>4205324</v>
      </c>
      <c r="H14" s="32">
        <f t="shared" si="1"/>
        <v>88311811</v>
      </c>
      <c r="I14" s="17"/>
      <c r="J14" s="17"/>
    </row>
    <row r="15" spans="1:10" ht="15" customHeight="1">
      <c r="A15" s="19" t="s">
        <v>40</v>
      </c>
      <c r="B15" s="5">
        <v>4</v>
      </c>
      <c r="C15" s="17" t="s">
        <v>5</v>
      </c>
      <c r="D15" s="24">
        <v>54675000</v>
      </c>
      <c r="E15" s="127"/>
      <c r="F15" s="31">
        <f>ROUND(D15*E41,0)</f>
        <v>3644949</v>
      </c>
      <c r="G15" s="31">
        <f t="shared" si="0"/>
        <v>2915997</v>
      </c>
      <c r="H15" s="32">
        <f t="shared" si="1"/>
        <v>61235946</v>
      </c>
      <c r="I15" s="17"/>
      <c r="J15" s="17"/>
    </row>
    <row r="16" spans="1:10" ht="15" customHeight="1">
      <c r="A16" s="18"/>
      <c r="B16" s="5">
        <v>5</v>
      </c>
      <c r="C16" s="17" t="s">
        <v>6</v>
      </c>
      <c r="D16" s="24">
        <v>32040000</v>
      </c>
      <c r="E16" s="127"/>
      <c r="F16" s="31">
        <f>ROUND(D16*E41,0)</f>
        <v>2135970</v>
      </c>
      <c r="G16" s="31">
        <f t="shared" si="0"/>
        <v>1708799</v>
      </c>
      <c r="H16" s="32">
        <f t="shared" si="1"/>
        <v>35884769</v>
      </c>
      <c r="I16" s="17"/>
      <c r="J16" s="17"/>
    </row>
    <row r="17" spans="1:10" ht="15" customHeight="1">
      <c r="A17" s="18"/>
      <c r="B17" s="5">
        <v>6</v>
      </c>
      <c r="C17" s="17" t="s">
        <v>7</v>
      </c>
      <c r="D17" s="24">
        <v>11585520</v>
      </c>
      <c r="E17" s="127"/>
      <c r="F17" s="31">
        <f>ROUND(D17*E41,0)</f>
        <v>772357</v>
      </c>
      <c r="G17" s="31">
        <f t="shared" si="0"/>
        <v>617894</v>
      </c>
      <c r="H17" s="32">
        <f t="shared" si="1"/>
        <v>12975771</v>
      </c>
      <c r="I17" s="17"/>
      <c r="J17" s="17"/>
    </row>
    <row r="18" spans="1:10" ht="15" customHeight="1">
      <c r="A18" s="18"/>
      <c r="B18" s="5">
        <v>7</v>
      </c>
      <c r="C18" s="40" t="s">
        <v>42</v>
      </c>
      <c r="D18" s="24">
        <v>45581000</v>
      </c>
      <c r="E18" s="127"/>
      <c r="F18" s="31">
        <f>ROUND(D18*E41,0)</f>
        <v>3038691</v>
      </c>
      <c r="G18" s="31">
        <f>ROUND((D18+F18)*0.05,0)</f>
        <v>2430985</v>
      </c>
      <c r="H18" s="32">
        <f>D18+F18+G18</f>
        <v>51050676</v>
      </c>
      <c r="I18" s="17"/>
      <c r="J18" s="17"/>
    </row>
    <row r="19" spans="1:10" ht="15" customHeight="1">
      <c r="A19" s="22"/>
      <c r="B19" s="20" t="s">
        <v>8</v>
      </c>
      <c r="C19" s="21"/>
      <c r="D19" s="24">
        <f>SUM(D12:D18)</f>
        <v>755040300</v>
      </c>
      <c r="E19" s="127"/>
      <c r="F19" s="24">
        <f>SUM(F12:F18)</f>
        <v>50335318</v>
      </c>
      <c r="G19" s="24">
        <f>SUM(G12:G18)</f>
        <v>40268781</v>
      </c>
      <c r="H19" s="32">
        <f>SUM(H12:H18)</f>
        <v>845644399</v>
      </c>
      <c r="I19" s="17"/>
      <c r="J19" s="17"/>
    </row>
    <row r="20" spans="1:10" ht="15" customHeight="1">
      <c r="A20" s="33" t="s">
        <v>9</v>
      </c>
      <c r="B20" s="34"/>
      <c r="C20" s="35"/>
      <c r="D20" s="24">
        <v>65160900</v>
      </c>
      <c r="E20" s="127"/>
      <c r="F20" s="31">
        <f>ROUND(D20*E41,0)</f>
        <v>4343999</v>
      </c>
      <c r="G20" s="31">
        <f>ROUND((D20+F20)*0.05,0)</f>
        <v>3475245</v>
      </c>
      <c r="H20" s="32">
        <f t="shared" si="1"/>
        <v>72980144</v>
      </c>
      <c r="I20" s="17"/>
      <c r="J20" s="17"/>
    </row>
    <row r="21" spans="1:10" ht="15" customHeight="1">
      <c r="A21" s="33" t="s">
        <v>10</v>
      </c>
      <c r="B21" s="34"/>
      <c r="C21" s="35"/>
      <c r="D21" s="24"/>
      <c r="E21" s="127"/>
      <c r="F21" s="31">
        <f>ROUND(D21*E41,0)</f>
        <v>0</v>
      </c>
      <c r="G21" s="31">
        <f>ROUND((D21+F21)*0.05,0)</f>
        <v>0</v>
      </c>
      <c r="H21" s="32">
        <f t="shared" si="1"/>
        <v>0</v>
      </c>
      <c r="I21" s="17"/>
      <c r="J21" s="17"/>
    </row>
    <row r="22" spans="1:10" ht="15" customHeight="1">
      <c r="A22" s="33" t="s">
        <v>11</v>
      </c>
      <c r="B22" s="34"/>
      <c r="C22" s="35"/>
      <c r="D22" s="24"/>
      <c r="E22" s="127"/>
      <c r="F22" s="31">
        <f>ROUND(D22*E41,0)</f>
        <v>0</v>
      </c>
      <c r="G22" s="31">
        <f>ROUND((D22+F22)*0.05,0)</f>
        <v>0</v>
      </c>
      <c r="H22" s="32">
        <f t="shared" si="1"/>
        <v>0</v>
      </c>
      <c r="I22" s="17"/>
      <c r="J22" s="17"/>
    </row>
    <row r="23" spans="1:10" ht="15" customHeight="1">
      <c r="A23" s="10"/>
      <c r="B23" s="11"/>
      <c r="C23" s="17"/>
      <c r="D23" s="24">
        <v>9000000</v>
      </c>
      <c r="E23" s="127"/>
      <c r="F23" s="31">
        <f>ROUND(D23*E41,0)</f>
        <v>599992</v>
      </c>
      <c r="G23" s="31">
        <f>ROUND((D23+F23)*0.05,0)</f>
        <v>480000</v>
      </c>
      <c r="H23" s="32">
        <f t="shared" si="1"/>
        <v>10079992</v>
      </c>
      <c r="I23" s="17"/>
      <c r="J23" s="17"/>
    </row>
    <row r="24" spans="1:10" ht="15" customHeight="1">
      <c r="A24" s="12" t="s">
        <v>12</v>
      </c>
      <c r="B24" s="13"/>
      <c r="C24" s="17"/>
      <c r="D24" s="24"/>
      <c r="E24" s="127"/>
      <c r="F24" s="31">
        <f>ROUND(D24*E41,0)</f>
        <v>0</v>
      </c>
      <c r="G24" s="31">
        <f>ROUND((D24+F24)*0.05,0)</f>
        <v>0</v>
      </c>
      <c r="H24" s="32">
        <f t="shared" si="1"/>
        <v>0</v>
      </c>
      <c r="I24" s="17"/>
      <c r="J24" s="17"/>
    </row>
    <row r="25" spans="1:10" ht="15" customHeight="1">
      <c r="A25" s="14"/>
      <c r="B25" s="15"/>
      <c r="C25" s="5" t="s">
        <v>8</v>
      </c>
      <c r="D25" s="24">
        <f>SUM(D23:D24)</f>
        <v>9000000</v>
      </c>
      <c r="E25" s="127"/>
      <c r="F25" s="31">
        <f>SUM(F23:F24)</f>
        <v>599992</v>
      </c>
      <c r="G25" s="31">
        <f>SUM(G23:G24)</f>
        <v>480000</v>
      </c>
      <c r="H25" s="32">
        <f t="shared" si="1"/>
        <v>10079992</v>
      </c>
      <c r="I25" s="17"/>
      <c r="J25" s="17"/>
    </row>
    <row r="26" spans="1:10" ht="15" customHeight="1">
      <c r="A26" s="36" t="s">
        <v>13</v>
      </c>
      <c r="B26" s="34"/>
      <c r="C26" s="35"/>
      <c r="D26" s="24"/>
      <c r="E26" s="127"/>
      <c r="F26" s="31">
        <f>ROUND(D26*E41,0)</f>
        <v>0</v>
      </c>
      <c r="G26" s="31">
        <f>ROUND((D26+F26)*0.05,0)</f>
        <v>0</v>
      </c>
      <c r="H26" s="32">
        <f t="shared" si="1"/>
        <v>0</v>
      </c>
      <c r="I26" s="17"/>
      <c r="J26" s="17"/>
    </row>
    <row r="27" spans="1:10" ht="15" customHeight="1">
      <c r="A27" s="10"/>
      <c r="B27" s="11"/>
      <c r="C27" s="37" t="s">
        <v>14</v>
      </c>
      <c r="D27" s="24">
        <v>7650000</v>
      </c>
      <c r="E27" s="127"/>
      <c r="F27" s="31">
        <f>ROUND(D27*E41,0)</f>
        <v>509993</v>
      </c>
      <c r="G27" s="31">
        <f>ROUND((D27+F27)*0.05,0)</f>
        <v>408000</v>
      </c>
      <c r="H27" s="32">
        <f t="shared" si="1"/>
        <v>8567993</v>
      </c>
      <c r="I27" s="17"/>
      <c r="J27" s="17"/>
    </row>
    <row r="28" spans="1:10" ht="15" customHeight="1">
      <c r="A28" s="12" t="s">
        <v>16</v>
      </c>
      <c r="B28" s="13"/>
      <c r="C28" s="37" t="s">
        <v>15</v>
      </c>
      <c r="D28" s="24"/>
      <c r="E28" s="127"/>
      <c r="F28" s="31">
        <f>ROUND(D28*E41,0)</f>
        <v>0</v>
      </c>
      <c r="G28" s="31">
        <f>ROUND((D28+F28)*0.05,0)</f>
        <v>0</v>
      </c>
      <c r="H28" s="32">
        <f t="shared" si="1"/>
        <v>0</v>
      </c>
      <c r="I28" s="17"/>
      <c r="J28" s="17"/>
    </row>
    <row r="29" spans="1:10" ht="15" customHeight="1">
      <c r="A29" s="12" t="s">
        <v>17</v>
      </c>
      <c r="B29" s="13"/>
      <c r="C29" s="17"/>
      <c r="D29" s="24"/>
      <c r="E29" s="127"/>
      <c r="F29" s="31">
        <f>ROUND(D29*E41,0)</f>
        <v>0</v>
      </c>
      <c r="G29" s="31">
        <f>ROUND((D29+F29)*0.05,0)</f>
        <v>0</v>
      </c>
      <c r="H29" s="32">
        <f t="shared" si="1"/>
        <v>0</v>
      </c>
      <c r="I29" s="17"/>
      <c r="J29" s="17"/>
    </row>
    <row r="30" spans="1:10" ht="15" customHeight="1">
      <c r="A30" s="14"/>
      <c r="B30" s="15"/>
      <c r="C30" s="5" t="s">
        <v>8</v>
      </c>
      <c r="D30" s="24">
        <f>SUM(D27:D29)</f>
        <v>7650000</v>
      </c>
      <c r="E30" s="127"/>
      <c r="F30" s="24">
        <f>SUM(F27:F29)</f>
        <v>509993</v>
      </c>
      <c r="G30" s="31">
        <f>SUM(G27:G29)</f>
        <v>408000</v>
      </c>
      <c r="H30" s="32">
        <f t="shared" si="1"/>
        <v>8567993</v>
      </c>
      <c r="I30" s="17"/>
      <c r="J30" s="17"/>
    </row>
    <row r="31" spans="1:10" ht="15" customHeight="1">
      <c r="A31" s="33" t="s">
        <v>18</v>
      </c>
      <c r="B31" s="34"/>
      <c r="C31" s="35"/>
      <c r="D31" s="24"/>
      <c r="E31" s="127"/>
      <c r="F31" s="31">
        <f>ROUND(D31*E41,0)</f>
        <v>0</v>
      </c>
      <c r="G31" s="31">
        <f>ROUND((D31+F31)*0.05,0)</f>
        <v>0</v>
      </c>
      <c r="H31" s="32">
        <f t="shared" si="1"/>
        <v>0</v>
      </c>
      <c r="I31" s="17"/>
      <c r="J31" s="17"/>
    </row>
    <row r="32" spans="1:10" ht="15" customHeight="1">
      <c r="A32" s="33" t="s">
        <v>55</v>
      </c>
      <c r="B32" s="34"/>
      <c r="C32" s="35"/>
      <c r="D32" s="24"/>
      <c r="E32" s="127"/>
      <c r="F32" s="31">
        <f>ROUND(D32*E41,0)</f>
        <v>0</v>
      </c>
      <c r="G32" s="31">
        <f>ROUND((D32+F32)*0.05,0)</f>
        <v>0</v>
      </c>
      <c r="H32" s="32">
        <f t="shared" si="1"/>
        <v>0</v>
      </c>
      <c r="I32" s="17"/>
      <c r="J32" s="17"/>
    </row>
    <row r="33" spans="1:10" ht="15" customHeight="1">
      <c r="A33" s="16"/>
      <c r="B33" s="5">
        <v>1</v>
      </c>
      <c r="C33" s="17" t="s">
        <v>20</v>
      </c>
      <c r="D33" s="24">
        <v>0</v>
      </c>
      <c r="E33" s="127"/>
      <c r="F33" s="31">
        <f>ROUND(D33*E41,0)</f>
        <v>0</v>
      </c>
      <c r="G33" s="31">
        <f>ROUND((D33+F33)*0.05,0)</f>
        <v>0</v>
      </c>
      <c r="H33" s="32">
        <f t="shared" si="1"/>
        <v>0</v>
      </c>
      <c r="I33" s="17"/>
      <c r="J33" s="17"/>
    </row>
    <row r="34" spans="1:10" ht="15" customHeight="1">
      <c r="A34" s="123" t="s">
        <v>22</v>
      </c>
      <c r="B34" s="5">
        <v>2</v>
      </c>
      <c r="C34" s="17" t="s">
        <v>21</v>
      </c>
      <c r="D34" s="24">
        <v>11697500</v>
      </c>
      <c r="E34" s="127"/>
      <c r="F34" s="31">
        <f>ROUND(D34*E41,0)</f>
        <v>779822</v>
      </c>
      <c r="G34" s="31">
        <f>ROUND((D34+F34)*0.05,0)-1</f>
        <v>623865</v>
      </c>
      <c r="H34" s="32">
        <f t="shared" si="1"/>
        <v>13101187</v>
      </c>
      <c r="I34" s="17"/>
      <c r="J34" s="17"/>
    </row>
    <row r="35" spans="1:10" ht="15" customHeight="1">
      <c r="A35" s="123"/>
      <c r="B35" s="5">
        <v>3</v>
      </c>
      <c r="C35" s="17" t="s">
        <v>44</v>
      </c>
      <c r="D35" s="24"/>
      <c r="E35" s="127"/>
      <c r="F35" s="31">
        <f>ROUND(D35*E41,0)</f>
        <v>0</v>
      </c>
      <c r="G35" s="31">
        <f>ROUND((D35+F35)*0.05,0)</f>
        <v>0</v>
      </c>
      <c r="H35" s="32">
        <f t="shared" si="1"/>
        <v>0</v>
      </c>
      <c r="I35" s="17"/>
      <c r="J35" s="17"/>
    </row>
    <row r="36" spans="1:10" ht="15" customHeight="1">
      <c r="A36" s="123"/>
      <c r="B36" s="5">
        <v>4</v>
      </c>
      <c r="C36" s="17" t="s">
        <v>45</v>
      </c>
      <c r="D36" s="24"/>
      <c r="E36" s="127"/>
      <c r="F36" s="31">
        <f>ROUND(D36*E41,0)</f>
        <v>0</v>
      </c>
      <c r="G36" s="31">
        <f>ROUND((D36+F36)*0.05,0)</f>
        <v>0</v>
      </c>
      <c r="H36" s="32">
        <f t="shared" si="1"/>
        <v>0</v>
      </c>
      <c r="I36" s="17"/>
      <c r="J36" s="17"/>
    </row>
    <row r="37" spans="1:10" ht="15" customHeight="1">
      <c r="A37" s="43"/>
      <c r="B37" s="17"/>
      <c r="C37" s="35"/>
      <c r="D37" s="24"/>
      <c r="E37" s="127"/>
      <c r="F37" s="31"/>
      <c r="G37" s="31"/>
      <c r="H37" s="32"/>
      <c r="I37" s="17"/>
      <c r="J37" s="17"/>
    </row>
    <row r="38" spans="1:10" ht="15" customHeight="1">
      <c r="A38" s="22"/>
      <c r="B38" s="20" t="s">
        <v>8</v>
      </c>
      <c r="C38" s="21"/>
      <c r="D38" s="24">
        <f>SUM(D33:D36)</f>
        <v>11697500</v>
      </c>
      <c r="E38" s="127"/>
      <c r="F38" s="31">
        <f>SUM(F33:F36)</f>
        <v>779822</v>
      </c>
      <c r="G38" s="31">
        <f>SUM(G33:G36)</f>
        <v>623865</v>
      </c>
      <c r="H38" s="32">
        <f t="shared" si="1"/>
        <v>13101187</v>
      </c>
      <c r="I38" s="17"/>
      <c r="J38" s="17"/>
    </row>
    <row r="39" spans="1:10" ht="15" customHeight="1">
      <c r="A39" s="20" t="s">
        <v>25</v>
      </c>
      <c r="B39" s="23"/>
      <c r="C39" s="21"/>
      <c r="D39" s="24">
        <f>D19+D20+D25+D30+D31+D38</f>
        <v>848548700</v>
      </c>
      <c r="E39" s="127"/>
      <c r="F39" s="24">
        <f>F19+F20+F25+F30+F31+F38</f>
        <v>56569124</v>
      </c>
      <c r="G39" s="24">
        <f>G19+G20+G25+G30+G31+G38</f>
        <v>45255891</v>
      </c>
      <c r="H39" s="32">
        <f>H19+H20+H25+H30+H31+H38</f>
        <v>950373715</v>
      </c>
      <c r="I39" s="17"/>
      <c r="J39" s="17"/>
    </row>
    <row r="40" spans="1:10" ht="15" customHeight="1">
      <c r="A40" s="20" t="s">
        <v>24</v>
      </c>
      <c r="B40" s="23"/>
      <c r="C40" s="21"/>
      <c r="D40" s="24">
        <v>528000</v>
      </c>
      <c r="E40" s="128"/>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57</v>
      </c>
      <c r="F46" s="3"/>
      <c r="J46" s="9"/>
    </row>
    <row r="47" ht="13.5">
      <c r="A47" s="4" t="s">
        <v>58</v>
      </c>
    </row>
    <row r="48" ht="13.5">
      <c r="A48" s="4" t="s">
        <v>59</v>
      </c>
    </row>
    <row r="49" ht="13.5">
      <c r="A49" s="4" t="s">
        <v>60</v>
      </c>
    </row>
    <row r="50" ht="13.5">
      <c r="A50" s="4" t="s">
        <v>61</v>
      </c>
    </row>
    <row r="51" ht="13.5">
      <c r="A51" s="4" t="s">
        <v>62</v>
      </c>
    </row>
    <row r="52" ht="13.5">
      <c r="A52" s="4" t="s">
        <v>63</v>
      </c>
    </row>
    <row r="53" ht="13.5">
      <c r="A53" s="45" t="s">
        <v>64</v>
      </c>
    </row>
    <row r="54" ht="13.5">
      <c r="A54" s="4" t="s">
        <v>56</v>
      </c>
    </row>
  </sheetData>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2013-06-05T09:00:43Z</cp:lastPrinted>
  <dcterms:created xsi:type="dcterms:W3CDTF">1997-01-08T22:48:59Z</dcterms:created>
  <dcterms:modified xsi:type="dcterms:W3CDTF">2013-06-28T01:39:15Z</dcterms:modified>
  <cp:category/>
  <cp:version/>
  <cp:contentType/>
  <cp:contentStatus/>
</cp:coreProperties>
</file>